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ygonzalez\Documents\backup Yenni\2026\Convocatoría 2026\Manual de Concurso Chagres\Manuales de Concurso Finales\"/>
    </mc:Choice>
  </mc:AlternateContent>
  <xr:revisionPtr revIDLastSave="0" documentId="13_ncr:1_{B3FBE945-ABCF-4AFF-9240-802415E9CDE3}" xr6:coauthVersionLast="47" xr6:coauthVersionMax="47" xr10:uidLastSave="{00000000-0000-0000-0000-000000000000}"/>
  <bookViews>
    <workbookView xWindow="28690" yWindow="-110" windowWidth="29020" windowHeight="15700" tabRatio="841" firstSheet="2" activeTab="4" xr2:uid="{00000000-000D-0000-FFFF-FFFF00000000}"/>
  </bookViews>
  <sheets>
    <sheet name="Sigl." sheetId="3" state="hidden" r:id="rId1"/>
    <sheet name="Crit" sheetId="18" state="hidden" r:id="rId2"/>
    <sheet name="1-Beneficiarios" sheetId="54" r:id="rId3"/>
    <sheet name="2 Objetivo General" sheetId="58" r:id="rId4"/>
    <sheet name="4- Productos y Actividades" sheetId="60" r:id="rId5"/>
    <sheet name="5-PP Total" sheetId="52" r:id="rId6"/>
    <sheet name="6-Ejemplo de MdR" sheetId="51" r:id="rId7"/>
    <sheet name="5.1_CC P-INAC" sheetId="36" state="hidden" r:id="rId8"/>
    <sheet name="8.1_MP-INAC" sheetId="37" state="hidden" r:id="rId9"/>
    <sheet name="9.1_PFM" sheetId="16" state="hidden" r:id="rId10"/>
    <sheet name="9.2_PFA" sheetId="20" state="hidden" r:id="rId11"/>
    <sheet name="CA_1. Umbrales" sheetId="17" state="hidden" r:id="rId12"/>
    <sheet name="CA_2. Tiempos" sheetId="12" state="hidden" r:id="rId13"/>
    <sheet name="Hoja9" sheetId="9" state="hidden" r:id="rId14"/>
  </sheets>
  <externalReferences>
    <externalReference r:id="rId15"/>
    <externalReference r:id="rId16"/>
  </externalReferences>
  <definedNames>
    <definedName name="_____ACT1">#REF!</definedName>
    <definedName name="_____ACT2">#REF!</definedName>
    <definedName name="_____VLR1">(#REF!)</definedName>
    <definedName name="____ACT1">#REF!</definedName>
    <definedName name="____ACT2">#REF!</definedName>
    <definedName name="____VLR1">(#REF!)</definedName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POA2" localSheetId="12">#REF!</definedName>
    <definedName name="__POA2">#REF!</definedName>
    <definedName name="__VLR1">(#REF!)</definedName>
    <definedName name="_2" localSheetId="12">#REF!</definedName>
    <definedName name="_2">#REF!</definedName>
    <definedName name="_6" localSheetId="12">#REF!</definedName>
    <definedName name="_6">#REF!</definedName>
    <definedName name="_ACT1">#REF!</definedName>
    <definedName name="_ACT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8" hidden="1">'8.1_MP-INAC'!$AA$1:$AA$117</definedName>
    <definedName name="_POA2" localSheetId="7">#REF!</definedName>
    <definedName name="_POA2" localSheetId="8">#REF!</definedName>
    <definedName name="_POA2">#REF!</definedName>
    <definedName name="_POAAAA">#REF!</definedName>
    <definedName name="_VLR1">(#REF!)</definedName>
    <definedName name="aaa" localSheetId="7">#REF!</definedName>
    <definedName name="aaa" localSheetId="8">#REF!</definedName>
    <definedName name="aaa">#REF!</definedName>
    <definedName name="AAAAAA">#REF!</definedName>
    <definedName name="ACUM">#REF!</definedName>
    <definedName name="ACUM1">(#REF!)</definedName>
    <definedName name="ACUM2">#REF!</definedName>
    <definedName name="alo">#REF!</definedName>
    <definedName name="_xlnm.Database">#REF!</definedName>
    <definedName name="e">#REF!</definedName>
    <definedName name="ffff">#REF!</definedName>
    <definedName name="Garfico1">#REF!</definedName>
    <definedName name="GGGGGGG">#REF!</definedName>
    <definedName name="GRAFI">#REF!</definedName>
    <definedName name="GRAFI1">#REF!</definedName>
    <definedName name="GRAFICO">#REF!</definedName>
    <definedName name="Pal_Workbook_GUID" hidden="1">"8MAZQ1ICKXZHGXFQBCV4XLED"</definedName>
    <definedName name="POA_21" localSheetId="12">#REF!</definedName>
    <definedName name="POA_21">#REF!</definedName>
    <definedName name="Pres">#REF!</definedName>
    <definedName name="PUNT1">#REF!</definedName>
    <definedName name="PUNT2">#REF!</definedName>
    <definedName name="RANGO1">#REF!</definedName>
    <definedName name="Reesumen">#REF!</definedName>
    <definedName name="Resumen">#REF!</definedName>
    <definedName name="resumencit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FGH">#REF!</definedName>
    <definedName name="Tabla_asignación">#REF!</definedName>
    <definedName name="Tabla_Recursos">#REF!</definedName>
    <definedName name="TTT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52" l="1"/>
  <c r="C26" i="52"/>
  <c r="C19" i="52"/>
  <c r="C15" i="52"/>
  <c r="B14" i="52"/>
  <c r="B13" i="52"/>
  <c r="B12" i="52"/>
  <c r="B11" i="52"/>
  <c r="B10" i="52"/>
  <c r="B9" i="52"/>
  <c r="B8" i="52"/>
  <c r="B7" i="52"/>
  <c r="B6" i="52"/>
  <c r="E20" i="60"/>
  <c r="E21" i="60"/>
  <c r="E22" i="60"/>
  <c r="E25" i="60"/>
  <c r="E19" i="60"/>
  <c r="K43" i="60"/>
  <c r="J43" i="60"/>
  <c r="I43" i="60"/>
  <c r="H43" i="60"/>
  <c r="G43" i="60"/>
  <c r="F43" i="60"/>
  <c r="E42" i="60"/>
  <c r="E39" i="60"/>
  <c r="E38" i="60"/>
  <c r="K34" i="60"/>
  <c r="J34" i="60"/>
  <c r="I34" i="60"/>
  <c r="H34" i="60"/>
  <c r="G34" i="60"/>
  <c r="F34" i="60"/>
  <c r="E33" i="60"/>
  <c r="E31" i="60"/>
  <c r="E30" i="60"/>
  <c r="K26" i="60"/>
  <c r="J26" i="60"/>
  <c r="I26" i="60"/>
  <c r="H26" i="60"/>
  <c r="G26" i="60"/>
  <c r="F26" i="60"/>
  <c r="K9" i="60"/>
  <c r="G9" i="60"/>
  <c r="F9" i="60"/>
  <c r="C9" i="60"/>
  <c r="B9" i="60"/>
  <c r="C7" i="60"/>
  <c r="C6" i="60"/>
  <c r="E43" i="60" l="1"/>
  <c r="C8" i="52" s="1"/>
  <c r="C11" i="52"/>
  <c r="C9" i="52"/>
  <c r="E34" i="60"/>
  <c r="C12" i="52"/>
  <c r="C14" i="52"/>
  <c r="E26" i="60"/>
  <c r="C6" i="52" s="1"/>
  <c r="C13" i="52"/>
  <c r="D63" i="51"/>
  <c r="C10" i="52" s="1"/>
  <c r="M58" i="51"/>
  <c r="M57" i="51"/>
  <c r="M56" i="51"/>
  <c r="M55" i="51"/>
  <c r="M54" i="51"/>
  <c r="M53" i="51"/>
  <c r="D53" i="51"/>
  <c r="D50" i="51" l="1"/>
  <c r="M72" i="51" l="1"/>
  <c r="M71" i="51"/>
  <c r="M70" i="51"/>
  <c r="M69" i="51"/>
  <c r="D69" i="51"/>
  <c r="M68" i="51"/>
  <c r="M67" i="51"/>
  <c r="M66" i="51"/>
  <c r="M65" i="51"/>
  <c r="M64" i="51"/>
  <c r="M63" i="51"/>
  <c r="M49" i="51"/>
  <c r="M48" i="51"/>
  <c r="M47" i="51"/>
  <c r="M46" i="51"/>
  <c r="M45" i="51"/>
  <c r="D45" i="51"/>
  <c r="M44" i="51"/>
  <c r="M43" i="51"/>
  <c r="M42" i="51"/>
  <c r="M41" i="51"/>
  <c r="M40" i="51"/>
  <c r="D40" i="51"/>
  <c r="C7" i="52" s="1"/>
  <c r="C5" i="52" s="1"/>
  <c r="C28" i="52" s="1"/>
  <c r="M39" i="51"/>
  <c r="M38" i="51"/>
  <c r="M37" i="51"/>
  <c r="M36" i="51"/>
  <c r="M35" i="51"/>
  <c r="M34" i="51"/>
  <c r="D34" i="51"/>
  <c r="D60" i="51" l="1"/>
  <c r="D31" i="51"/>
  <c r="D30" i="51" s="1"/>
  <c r="X64" i="37"/>
  <c r="Y64" i="37" s="1"/>
  <c r="X63" i="37"/>
  <c r="Y63" i="37" s="1"/>
  <c r="X62" i="37"/>
  <c r="Y62" i="37" s="1"/>
  <c r="X59" i="37"/>
  <c r="X58" i="37"/>
  <c r="X57" i="37"/>
  <c r="X56" i="37"/>
  <c r="Y61" i="37"/>
  <c r="Y60" i="37"/>
  <c r="AD51" i="37"/>
  <c r="AC51" i="37"/>
  <c r="AB51" i="37"/>
  <c r="T59" i="37"/>
  <c r="T58" i="37"/>
  <c r="X55" i="37" l="1"/>
  <c r="Y55" i="37" s="1"/>
  <c r="X54" i="37"/>
  <c r="T54" i="37"/>
  <c r="X53" i="37"/>
  <c r="Y56" i="37"/>
  <c r="Y57" i="37"/>
  <c r="Y58" i="37"/>
  <c r="Y59" i="37"/>
  <c r="T53" i="37"/>
  <c r="X52" i="37"/>
  <c r="Y52" i="37" s="1"/>
  <c r="AE59" i="37"/>
  <c r="AE58" i="37"/>
  <c r="AE57" i="37"/>
  <c r="AE56" i="37"/>
  <c r="AE55" i="37"/>
  <c r="AE54" i="37"/>
  <c r="AE53" i="37"/>
  <c r="AE52" i="37"/>
  <c r="AE50" i="37"/>
  <c r="AD49" i="37"/>
  <c r="AC49" i="37"/>
  <c r="AB49" i="37"/>
  <c r="Y54" i="37" l="1"/>
  <c r="Y53" i="37"/>
  <c r="AE51" i="37"/>
  <c r="AE49" i="37" s="1"/>
  <c r="Y51" i="37" l="1"/>
  <c r="D21" i="36"/>
  <c r="E21" i="36"/>
  <c r="C21" i="36"/>
  <c r="A15" i="36"/>
  <c r="A14" i="36"/>
  <c r="A13" i="36"/>
  <c r="B12" i="36"/>
  <c r="A12" i="36"/>
  <c r="B11" i="36"/>
  <c r="B10" i="36"/>
  <c r="B9" i="36"/>
  <c r="B8" i="36"/>
  <c r="B7" i="36"/>
  <c r="B6" i="36"/>
  <c r="A11" i="36"/>
  <c r="A10" i="36"/>
  <c r="A9" i="36"/>
  <c r="A8" i="36"/>
  <c r="A7" i="36"/>
  <c r="A6" i="36"/>
  <c r="B5" i="36"/>
  <c r="E96" i="37"/>
  <c r="E92" i="37"/>
  <c r="X98" i="37"/>
  <c r="X97" i="37"/>
  <c r="C36" i="52" l="1"/>
  <c r="X95" i="37"/>
  <c r="X94" i="37"/>
  <c r="X91" i="37"/>
  <c r="X90" i="37"/>
  <c r="X87" i="37"/>
  <c r="E89" i="37"/>
  <c r="E86" i="37"/>
  <c r="E77" i="37"/>
  <c r="E78" i="37"/>
  <c r="AD80" i="37"/>
  <c r="AD78" i="37" s="1"/>
  <c r="AC80" i="37"/>
  <c r="AC78" i="37" s="1"/>
  <c r="AB80" i="37"/>
  <c r="AB78" i="37" s="1"/>
  <c r="X82" i="37"/>
  <c r="X83" i="37"/>
  <c r="X84" i="37"/>
  <c r="X85" i="37"/>
  <c r="X81" i="37"/>
  <c r="B82" i="37"/>
  <c r="B83" i="37"/>
  <c r="B84" i="37"/>
  <c r="B85" i="37"/>
  <c r="B81" i="37"/>
  <c r="X79" i="37"/>
  <c r="B79" i="37"/>
  <c r="X47" i="37"/>
  <c r="AE46" i="37"/>
  <c r="AD44" i="37"/>
  <c r="AC44" i="37"/>
  <c r="AB44" i="37"/>
  <c r="E46" i="37"/>
  <c r="E45" i="37"/>
  <c r="Y46" i="37"/>
  <c r="AE43" i="37"/>
  <c r="AD40" i="37"/>
  <c r="AB40" i="37"/>
  <c r="E40" i="37"/>
  <c r="E30" i="37"/>
  <c r="E48" i="37"/>
  <c r="E29" i="37"/>
  <c r="E27" i="37"/>
  <c r="E26" i="37"/>
  <c r="E25" i="37"/>
  <c r="AC31" i="37"/>
  <c r="AC30" i="37" s="1"/>
  <c r="AB31" i="37"/>
  <c r="Y36" i="37"/>
  <c r="AD36" i="37" s="1"/>
  <c r="AE36" i="37" s="1"/>
  <c r="AE27" i="37"/>
  <c r="AE26" i="37"/>
  <c r="AD25" i="37"/>
  <c r="E11" i="36" s="1"/>
  <c r="AC25" i="37"/>
  <c r="D11" i="36" s="1"/>
  <c r="AB25" i="37"/>
  <c r="C11" i="36" s="1"/>
  <c r="AD15" i="37"/>
  <c r="AD19" i="37"/>
  <c r="AC19" i="37"/>
  <c r="E21" i="37"/>
  <c r="AC15" i="37"/>
  <c r="E18" i="37"/>
  <c r="E17" i="37"/>
  <c r="AE21" i="37"/>
  <c r="Y21" i="37"/>
  <c r="E12" i="37"/>
  <c r="E11" i="37"/>
  <c r="E10" i="37"/>
  <c r="AD8" i="37"/>
  <c r="E8" i="36" s="1"/>
  <c r="E9" i="37"/>
  <c r="Y9" i="37"/>
  <c r="AB9" i="37" s="1"/>
  <c r="AE9" i="37" s="1"/>
  <c r="C37" i="52" l="1"/>
  <c r="C38" i="52" s="1"/>
  <c r="AE25" i="37"/>
  <c r="F11" i="36" s="1"/>
  <c r="AD14" i="37"/>
  <c r="E9" i="36" s="1"/>
  <c r="AC14" i="37"/>
  <c r="D9" i="36" s="1"/>
  <c r="G5" i="52" l="1"/>
  <c r="G29" i="52"/>
  <c r="G26" i="52"/>
  <c r="G19" i="52"/>
  <c r="G15" i="52"/>
  <c r="G37" i="52"/>
  <c r="Y16" i="37"/>
  <c r="AE16" i="37"/>
  <c r="X13" i="37"/>
  <c r="E8" i="37"/>
  <c r="X50" i="37"/>
  <c r="Y50" i="37" s="1"/>
  <c r="Y49" i="37" s="1"/>
  <c r="G38" i="52" l="1"/>
  <c r="AE117" i="37"/>
  <c r="F21" i="36" s="1"/>
  <c r="Y110" i="37"/>
  <c r="AB110" i="37" s="1"/>
  <c r="AE110" i="37" s="1"/>
  <c r="Y109" i="37"/>
  <c r="AB109" i="37" s="1"/>
  <c r="AD108" i="37"/>
  <c r="E20" i="36" s="1"/>
  <c r="AC108" i="37"/>
  <c r="D20" i="36" s="1"/>
  <c r="Y107" i="37"/>
  <c r="AB107" i="37" s="1"/>
  <c r="AD106" i="37"/>
  <c r="E19" i="36" s="1"/>
  <c r="AC106" i="37"/>
  <c r="D19" i="36" s="1"/>
  <c r="Y105" i="37"/>
  <c r="AB105" i="37" s="1"/>
  <c r="AE105" i="37" s="1"/>
  <c r="Y104" i="37"/>
  <c r="AB104" i="37" s="1"/>
  <c r="AE104" i="37" s="1"/>
  <c r="Y103" i="37"/>
  <c r="AB103" i="37" s="1"/>
  <c r="AE103" i="37" s="1"/>
  <c r="Y102" i="37"/>
  <c r="AB102" i="37" s="1"/>
  <c r="AE102" i="37" s="1"/>
  <c r="AD101" i="37"/>
  <c r="E18" i="36" s="1"/>
  <c r="AC101" i="37"/>
  <c r="D18" i="36" s="1"/>
  <c r="Y98" i="37"/>
  <c r="X96" i="37" s="1"/>
  <c r="Y97" i="37"/>
  <c r="Y95" i="37"/>
  <c r="AD95" i="37" s="1"/>
  <c r="AE95" i="37" s="1"/>
  <c r="Y94" i="37"/>
  <c r="AD94" i="37" s="1"/>
  <c r="AE96" i="37"/>
  <c r="Y93" i="37"/>
  <c r="AC93" i="37" s="1"/>
  <c r="Y92" i="37"/>
  <c r="AC92" i="37" s="1"/>
  <c r="AE92" i="37" s="1"/>
  <c r="Y90" i="37"/>
  <c r="AD89" i="37"/>
  <c r="Y88" i="37"/>
  <c r="AB88" i="37" s="1"/>
  <c r="AE88" i="37" s="1"/>
  <c r="Y87" i="37"/>
  <c r="AD86" i="37"/>
  <c r="AC86" i="37"/>
  <c r="AE85" i="37"/>
  <c r="Y85" i="37"/>
  <c r="AE84" i="37"/>
  <c r="Y84" i="37"/>
  <c r="AE83" i="37"/>
  <c r="Y83" i="37"/>
  <c r="AE82" i="37"/>
  <c r="Y82" i="37"/>
  <c r="AE81" i="37"/>
  <c r="Y81" i="37"/>
  <c r="AE79" i="37"/>
  <c r="Y79" i="37"/>
  <c r="K77" i="37"/>
  <c r="X76" i="37"/>
  <c r="Y76" i="37" s="1"/>
  <c r="AD75" i="37"/>
  <c r="AC75" i="37"/>
  <c r="AE74" i="37"/>
  <c r="AE73" i="37" s="1"/>
  <c r="AD73" i="37"/>
  <c r="AC73" i="37"/>
  <c r="AB73" i="37"/>
  <c r="Y73" i="37"/>
  <c r="X72" i="37"/>
  <c r="Y72" i="37" s="1"/>
  <c r="AB72" i="37" s="1"/>
  <c r="AE72" i="37" s="1"/>
  <c r="X71" i="37"/>
  <c r="Y71" i="37" s="1"/>
  <c r="AB71" i="37" s="1"/>
  <c r="AE70" i="37"/>
  <c r="Y70" i="37"/>
  <c r="AE69" i="37"/>
  <c r="Y69" i="37"/>
  <c r="AE68" i="37"/>
  <c r="Y68" i="37"/>
  <c r="AD67" i="37"/>
  <c r="AC67" i="37"/>
  <c r="AE66" i="37"/>
  <c r="AE65" i="37" s="1"/>
  <c r="Y66" i="37"/>
  <c r="Y65" i="37" s="1"/>
  <c r="AD65" i="37"/>
  <c r="AC65" i="37"/>
  <c r="AB65" i="37"/>
  <c r="K48" i="37"/>
  <c r="Y47" i="37"/>
  <c r="AE45" i="37"/>
  <c r="AE44" i="37" s="1"/>
  <c r="Y45" i="37"/>
  <c r="X42" i="37"/>
  <c r="Y42" i="37" s="1"/>
  <c r="AC42" i="37" s="1"/>
  <c r="AE42" i="37" s="1"/>
  <c r="X41" i="37"/>
  <c r="Y41" i="37" s="1"/>
  <c r="Y37" i="37"/>
  <c r="AD37" i="37" s="1"/>
  <c r="AE37" i="37" s="1"/>
  <c r="Y39" i="37"/>
  <c r="AB39" i="37" s="1"/>
  <c r="AE39" i="37" s="1"/>
  <c r="Y38" i="37"/>
  <c r="AB38" i="37" s="1"/>
  <c r="Y35" i="37"/>
  <c r="AD35" i="37" s="1"/>
  <c r="AE35" i="37" s="1"/>
  <c r="Y34" i="37"/>
  <c r="AD34" i="37" s="1"/>
  <c r="AE34" i="37" s="1"/>
  <c r="Y33" i="37"/>
  <c r="AD33" i="37" s="1"/>
  <c r="AE33" i="37" s="1"/>
  <c r="Y32" i="37"/>
  <c r="K29" i="37"/>
  <c r="Y27" i="37"/>
  <c r="Y26" i="37"/>
  <c r="K25" i="37"/>
  <c r="Y24" i="37"/>
  <c r="Y23" i="37"/>
  <c r="AD22" i="37"/>
  <c r="E10" i="36" s="1"/>
  <c r="K22" i="37"/>
  <c r="Y20" i="37"/>
  <c r="Y19" i="37" s="1"/>
  <c r="Y18" i="37"/>
  <c r="AB18" i="37" s="1"/>
  <c r="AB15" i="37" s="1"/>
  <c r="AE17" i="37"/>
  <c r="Y17" i="37"/>
  <c r="K14" i="37"/>
  <c r="Y13" i="37"/>
  <c r="AB13" i="37" s="1"/>
  <c r="AE13" i="37" s="1"/>
  <c r="Y12" i="37"/>
  <c r="Y11" i="37"/>
  <c r="Y10" i="37"/>
  <c r="K8" i="37"/>
  <c r="F23" i="36"/>
  <c r="B21" i="36"/>
  <c r="A21" i="36"/>
  <c r="B20" i="36"/>
  <c r="A20" i="36"/>
  <c r="B19" i="36"/>
  <c r="A19" i="36"/>
  <c r="B18" i="36"/>
  <c r="A18" i="36"/>
  <c r="B17" i="36"/>
  <c r="A17" i="36"/>
  <c r="B16" i="36"/>
  <c r="A16" i="36"/>
  <c r="B15" i="36"/>
  <c r="B14" i="36"/>
  <c r="B13" i="36"/>
  <c r="Y44" i="37" l="1"/>
  <c r="Y80" i="37"/>
  <c r="Y78" i="37" s="1"/>
  <c r="AE80" i="37"/>
  <c r="AE78" i="37" s="1"/>
  <c r="Y40" i="37"/>
  <c r="AE38" i="37"/>
  <c r="AB30" i="37"/>
  <c r="AD32" i="37"/>
  <c r="AD31" i="37" s="1"/>
  <c r="AD30" i="37" s="1"/>
  <c r="AD29" i="37" s="1"/>
  <c r="E13" i="36" s="1"/>
  <c r="Y31" i="37"/>
  <c r="Y30" i="37" s="1"/>
  <c r="Y25" i="37"/>
  <c r="AB23" i="37"/>
  <c r="AE23" i="37" s="1"/>
  <c r="AC24" i="37"/>
  <c r="AE24" i="37" s="1"/>
  <c r="Y15" i="37"/>
  <c r="Y14" i="37" s="1"/>
  <c r="AB11" i="37"/>
  <c r="AE11" i="37" s="1"/>
  <c r="AC12" i="37"/>
  <c r="AE12" i="37" s="1"/>
  <c r="Y8" i="37"/>
  <c r="AB10" i="37"/>
  <c r="AD100" i="37"/>
  <c r="AB76" i="37"/>
  <c r="AE76" i="37" s="1"/>
  <c r="AE75" i="37" s="1"/>
  <c r="Y75" i="37"/>
  <c r="AC100" i="37"/>
  <c r="AB47" i="37"/>
  <c r="AD7" i="37"/>
  <c r="E7" i="36" s="1"/>
  <c r="AC41" i="37"/>
  <c r="Y101" i="37"/>
  <c r="AE18" i="37"/>
  <c r="AE15" i="37" s="1"/>
  <c r="AB20" i="37"/>
  <c r="AB19" i="37" s="1"/>
  <c r="AB14" i="37" s="1"/>
  <c r="C9" i="36" s="1"/>
  <c r="AB67" i="37"/>
  <c r="AE71" i="37"/>
  <c r="AE67" i="37" s="1"/>
  <c r="AB98" i="37"/>
  <c r="AE109" i="37"/>
  <c r="AE108" i="37" s="1"/>
  <c r="F20" i="36" s="1"/>
  <c r="AB108" i="37"/>
  <c r="C20" i="36" s="1"/>
  <c r="AB87" i="37"/>
  <c r="Y86" i="37"/>
  <c r="AE107" i="37"/>
  <c r="AE106" i="37" s="1"/>
  <c r="F19" i="36" s="1"/>
  <c r="AB106" i="37"/>
  <c r="C19" i="36" s="1"/>
  <c r="Y22" i="37"/>
  <c r="Y67" i="37"/>
  <c r="AE101" i="37"/>
  <c r="F18" i="36" s="1"/>
  <c r="AE94" i="37"/>
  <c r="AC90" i="37"/>
  <c r="AB101" i="37"/>
  <c r="C18" i="36" s="1"/>
  <c r="Y106" i="37"/>
  <c r="Y108" i="37"/>
  <c r="AD97" i="37"/>
  <c r="AD77" i="37" s="1"/>
  <c r="E15" i="36" s="1"/>
  <c r="AB29" i="37" l="1"/>
  <c r="C13" i="36" s="1"/>
  <c r="AD99" i="37"/>
  <c r="E16" i="36" s="1"/>
  <c r="E17" i="36"/>
  <c r="AC99" i="37"/>
  <c r="D16" i="36" s="1"/>
  <c r="D17" i="36"/>
  <c r="Y96" i="37"/>
  <c r="Y91" i="37"/>
  <c r="Y89" i="37" s="1"/>
  <c r="Y29" i="37"/>
  <c r="AE41" i="37"/>
  <c r="AE40" i="37" s="1"/>
  <c r="AC40" i="37"/>
  <c r="AC29" i="37" s="1"/>
  <c r="D13" i="36" s="1"/>
  <c r="AE32" i="37"/>
  <c r="AE31" i="37" s="1"/>
  <c r="AE30" i="37" s="1"/>
  <c r="AE22" i="37"/>
  <c r="F10" i="36" s="1"/>
  <c r="AB22" i="37"/>
  <c r="C10" i="36" s="1"/>
  <c r="AC22" i="37"/>
  <c r="D10" i="36" s="1"/>
  <c r="AC8" i="37"/>
  <c r="D8" i="36" s="1"/>
  <c r="AB8" i="37"/>
  <c r="C8" i="36" s="1"/>
  <c r="Y7" i="37"/>
  <c r="AE10" i="37"/>
  <c r="AB75" i="37"/>
  <c r="AD6" i="37"/>
  <c r="E6" i="36" s="1"/>
  <c r="Y100" i="37"/>
  <c r="Y99" i="37" s="1"/>
  <c r="AB100" i="37"/>
  <c r="AE47" i="37"/>
  <c r="AE98" i="37"/>
  <c r="AE97" i="37"/>
  <c r="AE100" i="37"/>
  <c r="AD48" i="37"/>
  <c r="E14" i="36" s="1"/>
  <c r="AC89" i="37"/>
  <c r="AC77" i="37" s="1"/>
  <c r="D15" i="36" s="1"/>
  <c r="AE90" i="37"/>
  <c r="AE20" i="37"/>
  <c r="AE19" i="37" s="1"/>
  <c r="AE14" i="37" s="1"/>
  <c r="F9" i="36" s="1"/>
  <c r="AC48" i="37"/>
  <c r="D14" i="36" s="1"/>
  <c r="AE87" i="37"/>
  <c r="AE86" i="37" s="1"/>
  <c r="AB86" i="37"/>
  <c r="AE99" i="37" l="1"/>
  <c r="F16" i="36" s="1"/>
  <c r="F17" i="36"/>
  <c r="AB99" i="37"/>
  <c r="C16" i="36" s="1"/>
  <c r="C17" i="36"/>
  <c r="Y48" i="37"/>
  <c r="Y77" i="37"/>
  <c r="AE29" i="37"/>
  <c r="F13" i="36" s="1"/>
  <c r="AB7" i="37"/>
  <c r="AC7" i="37"/>
  <c r="AB48" i="37"/>
  <c r="C14" i="36" s="1"/>
  <c r="AE8" i="37"/>
  <c r="AC28" i="37"/>
  <c r="D12" i="36" s="1"/>
  <c r="Y6" i="37"/>
  <c r="AD28" i="37"/>
  <c r="AE48" i="37"/>
  <c r="F14" i="36" s="1"/>
  <c r="AB91" i="37"/>
  <c r="AC6" i="37" l="1"/>
  <c r="D6" i="36" s="1"/>
  <c r="D7" i="36"/>
  <c r="AE7" i="37"/>
  <c r="F8" i="36"/>
  <c r="AB6" i="37"/>
  <c r="C6" i="36" s="1"/>
  <c r="C7" i="36"/>
  <c r="AD5" i="37"/>
  <c r="E5" i="36" s="1"/>
  <c r="E24" i="36" s="1"/>
  <c r="E25" i="36" s="1"/>
  <c r="E12" i="36"/>
  <c r="Y28" i="37"/>
  <c r="Y5" i="37" s="1"/>
  <c r="AE91" i="37"/>
  <c r="AE89" i="37" s="1"/>
  <c r="AE77" i="37" s="1"/>
  <c r="F15" i="36" s="1"/>
  <c r="AB89" i="37"/>
  <c r="AB77" i="37" s="1"/>
  <c r="C15" i="36" s="1"/>
  <c r="AC5" i="37" l="1"/>
  <c r="D5" i="36" s="1"/>
  <c r="D24" i="36" s="1"/>
  <c r="D25" i="36" s="1"/>
  <c r="AE6" i="37"/>
  <c r="F6" i="36" s="1"/>
  <c r="F7" i="36"/>
  <c r="AE28" i="37"/>
  <c r="AB28" i="37"/>
  <c r="AB5" i="37" l="1"/>
  <c r="C5" i="36" s="1"/>
  <c r="C24" i="36" s="1"/>
  <c r="C25" i="36" s="1"/>
  <c r="C12" i="36"/>
  <c r="AE5" i="37"/>
  <c r="F5" i="36" s="1"/>
  <c r="F24" i="36" s="1"/>
  <c r="F25" i="36" s="1"/>
  <c r="F12" i="36"/>
  <c r="C43" i="12" l="1"/>
  <c r="C36" i="12"/>
  <c r="C29" i="12"/>
  <c r="C22" i="12"/>
  <c r="C16" i="12"/>
  <c r="C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Cristina Mongelós</author>
  </authors>
  <commentList>
    <comment ref="D3" authorId="0" shapeId="0" xr:uid="{00000000-0006-0000-0600-000001000000}">
      <text>
        <r>
          <rPr>
            <sz val="9"/>
            <color indexed="81"/>
            <rFont val="Tahoma"/>
            <family val="2"/>
          </rPr>
          <t>Indicar la duración estimada o prevista para el contrato y la unidad de medida (años, meses, días)</t>
        </r>
      </text>
    </comment>
    <comment ref="M3" authorId="0" shapeId="0" xr:uid="{00000000-0006-0000-0600-000002000000}">
      <text>
        <r>
          <rPr>
            <sz val="9"/>
            <color indexed="81"/>
            <rFont val="Tahoma"/>
            <family val="2"/>
          </rPr>
          <t>Políticas BID
Obras, Bienes o Servcios de No Consultoría: LPI, LPN, CP o CD
Firmas Consultoras:
SBCC, SBC, SBMC, SBPF, SD
Consultor Individual: 
Nacional: CCIN
Internacional: CCII</t>
        </r>
      </text>
    </comment>
    <comment ref="N3" authorId="0" shapeId="0" xr:uid="{00000000-0006-0000-0600-000003000000}">
      <text>
        <r>
          <rPr>
            <sz val="9"/>
            <color indexed="81"/>
            <rFont val="Tahoma"/>
            <family val="2"/>
          </rPr>
          <t>BID
Sistema Nacional</t>
        </r>
      </text>
    </comment>
    <comment ref="O3" authorId="0" shapeId="0" xr:uid="{00000000-0006-0000-0600-000004000000}">
      <text>
        <r>
          <rPr>
            <sz val="9"/>
            <color indexed="81"/>
            <rFont val="Tahoma"/>
            <family val="2"/>
          </rPr>
          <t>Obras
Bienes
Servicios de No Consultoría
Consultoría Firma
Consultor Individual</t>
        </r>
      </text>
    </comment>
    <comment ref="P3" authorId="0" shapeId="0" xr:uid="{00000000-0006-0000-0600-000005000000}">
      <text>
        <r>
          <rPr>
            <sz val="9"/>
            <color indexed="81"/>
            <rFont val="Tahoma"/>
            <family val="2"/>
          </rPr>
          <t>Número de Proceso que tiene la compra o contratación en el Plan de Adquisiciones</t>
        </r>
      </text>
    </comment>
    <comment ref="X17" authorId="0" shapeId="0" xr:uid="{00000000-0006-0000-0600-000006000000}">
      <text>
        <r>
          <rPr>
            <sz val="9"/>
            <color indexed="81"/>
            <rFont val="Tahoma"/>
            <family val="2"/>
          </rPr>
          <t>El monto del diseño debe ser extraido del total asignado a Diseño e Implementación del Plan de Capacitación</t>
        </r>
      </text>
    </comment>
    <comment ref="X18" authorId="1" shapeId="0" xr:uid="{00000000-0006-0000-0600-000007000000}">
      <text>
        <r>
          <rPr>
            <sz val="9"/>
            <color indexed="81"/>
            <rFont val="Tahoma"/>
            <family val="2"/>
          </rPr>
          <t>De este monto deberá deducirse lo correspondiente a la elaboración del diseño del Programa de Capacitación</t>
        </r>
      </text>
    </comment>
    <comment ref="B50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Tdas la áreas no consideradas en el proyecto anterior INAC, incluye nuevos baños </t>
        </r>
      </text>
    </comment>
    <comment ref="B57" authorId="1" shapeId="0" xr:uid="{00000000-0006-0000-0600-000009000000}">
      <text>
        <r>
          <rPr>
            <sz val="9"/>
            <color indexed="81"/>
            <rFont val="Tahoma"/>
            <family val="2"/>
          </rPr>
          <t>Sacar m2 que se tomaria cada seccion dividir la adecuacion del equipamento.</t>
        </r>
      </text>
    </comment>
    <comment ref="B87" authorId="1" shapeId="0" xr:uid="{00000000-0006-0000-0600-00000A000000}">
      <text>
        <r>
          <rPr>
            <sz val="9"/>
            <color indexed="81"/>
            <rFont val="Tahoma"/>
            <family val="2"/>
          </rPr>
          <t>Incluye: accesos, baños, cercas, cafeterías, barandales, señalización.</t>
        </r>
      </text>
    </comment>
    <comment ref="X87" authorId="1" shapeId="0" xr:uid="{00000000-0006-0000-0600-00000B000000}">
      <text>
        <r>
          <rPr>
            <sz val="9"/>
            <color indexed="81"/>
            <rFont val="Tahoma"/>
            <family val="2"/>
          </rPr>
          <t>Requiere desagregar costos con Equipamientos turísticos</t>
        </r>
      </text>
    </comment>
    <comment ref="X92" authorId="1" shapeId="0" xr:uid="{00000000-0006-0000-0600-00000C000000}">
      <text>
        <r>
          <rPr>
            <sz val="9"/>
            <color indexed="81"/>
            <rFont val="Tahoma"/>
            <family val="2"/>
          </rPr>
          <t>Desglosar de los 765.000 para incluir PP turistica + PSE</t>
        </r>
      </text>
    </comment>
  </commentList>
</comments>
</file>

<file path=xl/sharedStrings.xml><?xml version="1.0" encoding="utf-8"?>
<sst xmlns="http://schemas.openxmlformats.org/spreadsheetml/2006/main" count="996" uniqueCount="601">
  <si>
    <t>Matriz de Resultados del Proyecto</t>
  </si>
  <si>
    <t>Programación de Desembolsos</t>
  </si>
  <si>
    <t>Matriz de Ejecución</t>
  </si>
  <si>
    <t>AAPP</t>
  </si>
  <si>
    <t>Áreas Protegidas</t>
  </si>
  <si>
    <t>BID</t>
  </si>
  <si>
    <t>Banco Interamericano de Desarrollo</t>
  </si>
  <si>
    <t>BPPP</t>
  </si>
  <si>
    <t>Bosque Protector y Paisaje Protegido</t>
  </si>
  <si>
    <t>CC</t>
  </si>
  <si>
    <t>Cuadro de Costos</t>
  </si>
  <si>
    <t>CD</t>
  </si>
  <si>
    <t>Contratación Directa</t>
  </si>
  <si>
    <t>CE</t>
  </si>
  <si>
    <t>Comité de Evaluación</t>
  </si>
  <si>
    <t>CGR</t>
  </si>
  <si>
    <t>Contraloría General de la República</t>
  </si>
  <si>
    <t>CI</t>
  </si>
  <si>
    <t>Carta de Invitación</t>
  </si>
  <si>
    <t>CP</t>
  </si>
  <si>
    <t>Comparación de Precios</t>
  </si>
  <si>
    <t>DDL</t>
  </si>
  <si>
    <t>Documentos de Licitación</t>
  </si>
  <si>
    <t>EDT</t>
  </si>
  <si>
    <t>Estructura Desglosada del Trabajo</t>
  </si>
  <si>
    <t>EE</t>
  </si>
  <si>
    <t>Esquema de Ejecución</t>
  </si>
  <si>
    <t>EETT</t>
  </si>
  <si>
    <t>Especificaciones Técnicas</t>
  </si>
  <si>
    <t>EG</t>
  </si>
  <si>
    <t>Ente Gerenciador</t>
  </si>
  <si>
    <t>EI</t>
  </si>
  <si>
    <t>Expresiones de Interés</t>
  </si>
  <si>
    <t>FA</t>
  </si>
  <si>
    <t>Firma Adjudicada</t>
  </si>
  <si>
    <t>GRP</t>
  </si>
  <si>
    <t>Gestión de Riesgos del Proyecto</t>
  </si>
  <si>
    <t>INAC</t>
  </si>
  <si>
    <t>Instituto Nacional de Cultura</t>
  </si>
  <si>
    <t>LB</t>
  </si>
  <si>
    <t>Línea de Base</t>
  </si>
  <si>
    <t>LC</t>
  </si>
  <si>
    <t>Lista Corta</t>
  </si>
  <si>
    <t>LPI</t>
  </si>
  <si>
    <t>Licitación Pública Internacional</t>
  </si>
  <si>
    <t>MARTA</t>
  </si>
  <si>
    <t>Museo Antropológico Reina Torres de Araúz</t>
  </si>
  <si>
    <t>MdR</t>
  </si>
  <si>
    <t>Matriz de Resultados</t>
  </si>
  <si>
    <t>ME</t>
  </si>
  <si>
    <t>MEF</t>
  </si>
  <si>
    <t>Ministerio de Economía y Finanzas</t>
  </si>
  <si>
    <t>MiAmbiente</t>
  </si>
  <si>
    <t>Ministerio de Ambiente</t>
  </si>
  <si>
    <t>MP</t>
  </si>
  <si>
    <t>Matriz de Planificación</t>
  </si>
  <si>
    <t>NO</t>
  </si>
  <si>
    <t>No Objeción</t>
  </si>
  <si>
    <t>PA</t>
  </si>
  <si>
    <t>Plan de Adquisiciones</t>
  </si>
  <si>
    <t>PD</t>
  </si>
  <si>
    <t>PE</t>
  </si>
  <si>
    <t>Propuesta Económica</t>
  </si>
  <si>
    <t>PFM</t>
  </si>
  <si>
    <t>Plan Financiero Multianual</t>
  </si>
  <si>
    <t>PGE</t>
  </si>
  <si>
    <t>Presupuesto General del Estado</t>
  </si>
  <si>
    <t>PMR</t>
  </si>
  <si>
    <t>Progress Monitoring Report o Informe de Monitoreo del Progreso</t>
  </si>
  <si>
    <t>PN</t>
  </si>
  <si>
    <t>Parque Nacional</t>
  </si>
  <si>
    <t>POA</t>
  </si>
  <si>
    <t>Plan Operativo Anual</t>
  </si>
  <si>
    <t>POD</t>
  </si>
  <si>
    <t>Programa de Desarrollo de la Operación</t>
  </si>
  <si>
    <t>PPSL</t>
  </si>
  <si>
    <t>Fortificaciones de Portobelo y San Lorenzo</t>
  </si>
  <si>
    <t>PT</t>
  </si>
  <si>
    <t>Propuesta Técnica</t>
  </si>
  <si>
    <t>SBCC</t>
  </si>
  <si>
    <t>Selección Basada en Calidad y Costo</t>
  </si>
  <si>
    <t>SCP</t>
  </si>
  <si>
    <t>Solicitud de Cotización de Precios</t>
  </si>
  <si>
    <t>SEPA</t>
  </si>
  <si>
    <t>Sistema de Ejecución de Planes de Adquisiciones</t>
  </si>
  <si>
    <t>SP</t>
  </si>
  <si>
    <t>Solicitud de Propuesta</t>
  </si>
  <si>
    <t>TDR</t>
  </si>
  <si>
    <t>Términos de Referencia</t>
  </si>
  <si>
    <t>TNP</t>
  </si>
  <si>
    <t>Teatro Nacional de Panamá</t>
  </si>
  <si>
    <t>UCE</t>
  </si>
  <si>
    <t>Unidades Coordinadoras de Ejecución</t>
  </si>
  <si>
    <t>UNESCO</t>
  </si>
  <si>
    <t>Organización de las Naciones Unidas para la Educación, la Ciencia y la Cultura</t>
  </si>
  <si>
    <t>TOTAL</t>
  </si>
  <si>
    <t>Gestión de Alcance</t>
  </si>
  <si>
    <t>Gestión de Resultados - Gestión de Tiempo</t>
  </si>
  <si>
    <t>Gestión de Aquisiciones</t>
  </si>
  <si>
    <t>Gestión de Costos</t>
  </si>
  <si>
    <t>Gestión de Financiamiento USD</t>
  </si>
  <si>
    <t>Responsable</t>
  </si>
  <si>
    <t>Total</t>
  </si>
  <si>
    <t>Metodo de Adquisición</t>
  </si>
  <si>
    <t>Política de Adquisición</t>
  </si>
  <si>
    <t>Tipo de adquisición</t>
  </si>
  <si>
    <t>N° de proceso PA</t>
  </si>
  <si>
    <t>Observaciones</t>
  </si>
  <si>
    <t>Unidad de medida</t>
  </si>
  <si>
    <t>Cant 1</t>
  </si>
  <si>
    <t>Cant 2</t>
  </si>
  <si>
    <t>Cant 3</t>
  </si>
  <si>
    <t>Cant 4</t>
  </si>
  <si>
    <t>Total USD</t>
  </si>
  <si>
    <t>Contrapartida Local</t>
  </si>
  <si>
    <t>1</t>
  </si>
  <si>
    <t>Servicios de Auditoría Externa</t>
  </si>
  <si>
    <t>Programa</t>
  </si>
  <si>
    <t>Producto</t>
  </si>
  <si>
    <t>1. Estimaciones de Tiempos para los procesos de adquisiciones</t>
  </si>
  <si>
    <t>Estadística de tiempos para procesos de adquisición con Políticas del BID</t>
  </si>
  <si>
    <t>Estadística de tiempos para procesos de adquisición con el Sistema de Contrataciones Públicas</t>
  </si>
  <si>
    <t>1. Bienes, Obras y Servicios de No Consultoría</t>
  </si>
  <si>
    <t>Descripción de la etapa</t>
  </si>
  <si>
    <r>
      <t xml:space="preserve">Duración
</t>
    </r>
    <r>
      <rPr>
        <i/>
        <sz val="8"/>
        <rFont val="Arial"/>
        <family val="2"/>
      </rPr>
      <t>(días hábiles)</t>
    </r>
  </si>
  <si>
    <t>(Contratación)</t>
  </si>
  <si>
    <t>Etapa previa</t>
  </si>
  <si>
    <t>Desde el inicio de la preparación de especificaciones técnicas hasta la No Objeción del Pliego</t>
  </si>
  <si>
    <t>Desde el inicio de la preparación de especificaciones técnicas hasta obtener la versión final del documento del llamado</t>
  </si>
  <si>
    <t>Etapa de contratación</t>
  </si>
  <si>
    <t>Desde el inicio del proceso para publicación del llamado hasta la firma del contrato</t>
  </si>
  <si>
    <t>Inicio de la etapa de ejecución del contrato</t>
  </si>
  <si>
    <t>Desde la firma del contrato hasta el inicio efectivo de la provisión del bien/servicio</t>
  </si>
  <si>
    <t>LPN</t>
  </si>
  <si>
    <t>Desde el inicio de la preparación de especificaciones técnicas hasta la No Objeción de la Carta Invitación</t>
  </si>
  <si>
    <t>Ejecución del contrato</t>
  </si>
  <si>
    <t>2. Servicios de Consultoría - Firmas</t>
  </si>
  <si>
    <t>SBCC, SBC, SBMC, SBCF</t>
  </si>
  <si>
    <t>Expresión de interés</t>
  </si>
  <si>
    <t>Desde el inicio de la preparación de la Manifestación de Interés hasta la No Objeción a la Lista Corta</t>
  </si>
  <si>
    <t>Etapa  previa del llamado</t>
  </si>
  <si>
    <t>Desde el inicio de la preparación de la Solicitud de Propuesta (SP) hasta su No Objeción</t>
  </si>
  <si>
    <t>Desde la firma del contrato hasta el inicio efectivo de la provisión del servicio</t>
  </si>
  <si>
    <t>SCC</t>
  </si>
  <si>
    <t>3. Consultorías Individuales</t>
  </si>
  <si>
    <t>CCIN</t>
  </si>
  <si>
    <t xml:space="preserve">Etapa  previa </t>
  </si>
  <si>
    <t>Desde el inicio de la preparación de los Términos de Referencia (TDR) hasta su No Objeción</t>
  </si>
  <si>
    <t>Componente 1</t>
  </si>
  <si>
    <t>Sistema Nacional</t>
  </si>
  <si>
    <t>Comentarios</t>
  </si>
  <si>
    <t>i. Siglas utilizadas en los Instrumentos de Planificación del Proyecto PN-L1146</t>
  </si>
  <si>
    <t>Proyecto de Apoyo para la Conservación y Gestión del Patrimonio Cultural y Natural (PN-L1146)</t>
  </si>
  <si>
    <t>Componente 1: Modernización de Instrumentos de Gestión Patrimonial</t>
  </si>
  <si>
    <t>Año 1 (2018)</t>
  </si>
  <si>
    <t>Año 2 (2019)</t>
  </si>
  <si>
    <t>Año 3 (2020)</t>
  </si>
  <si>
    <t>Año 4 (2021)</t>
  </si>
  <si>
    <t>Año 5 (2022)</t>
  </si>
  <si>
    <t>Unidad de Medida</t>
  </si>
  <si>
    <t>Actividades</t>
  </si>
  <si>
    <t>x?</t>
  </si>
  <si>
    <t>Administración del Proyecto</t>
  </si>
  <si>
    <t>Auditoría del Proyecto</t>
  </si>
  <si>
    <t>Evaluaciones del Proyecto</t>
  </si>
  <si>
    <t>Evaluación intermedia del Proyecto</t>
  </si>
  <si>
    <t>Evaluación final del Proyecto</t>
  </si>
  <si>
    <t>Resultados Asociados</t>
  </si>
  <si>
    <t xml:space="preserve">Medios de Verificación </t>
  </si>
  <si>
    <t>Costo</t>
  </si>
  <si>
    <t>(millones US$)</t>
  </si>
  <si>
    <t>Medios de Verificación</t>
  </si>
  <si>
    <t>Indicador</t>
  </si>
  <si>
    <t>Año de LB</t>
  </si>
  <si>
    <t>Línea de Base (LB)</t>
  </si>
  <si>
    <t>Nombre del Proyecto</t>
  </si>
  <si>
    <t>Objetivos específicos</t>
  </si>
  <si>
    <t>Ejecución del contrato (meses)</t>
  </si>
  <si>
    <t>9.1 Plan Financiero Mensualizado del Proyecto PN-L1146 - INAC</t>
  </si>
  <si>
    <t>9.2 Plan Financiero Anualizado del Proyecto PN-L1146 - INAC</t>
  </si>
  <si>
    <t>Global</t>
  </si>
  <si>
    <t xml:space="preserve">Global </t>
  </si>
  <si>
    <t>ii. Criterios aplicados para la elaboración de los Instrumentos de Planificación del Proyecto (en desarrollo)</t>
  </si>
  <si>
    <t>CL</t>
  </si>
  <si>
    <t>Componente / Sub-Componente/Producto</t>
  </si>
  <si>
    <t>Impacto Esperado</t>
  </si>
  <si>
    <t xml:space="preserve">Resultados Esperados </t>
  </si>
  <si>
    <t xml:space="preserve">RESULTADO #1: </t>
  </si>
  <si>
    <t xml:space="preserve">RESULTADO #2: </t>
  </si>
  <si>
    <t xml:space="preserve">RESULTADO #3: </t>
  </si>
  <si>
    <t xml:space="preserve">RESULTADO #4: </t>
  </si>
  <si>
    <t>Productos</t>
  </si>
  <si>
    <t>Diferencia</t>
  </si>
  <si>
    <t>Cuadro de Costos a Nivel de Productos - INAC</t>
  </si>
  <si>
    <t>Otras Fuentes INAC</t>
  </si>
  <si>
    <t>Costo del Proyecto s/Nota MEF</t>
  </si>
  <si>
    <t>Según Programación</t>
  </si>
  <si>
    <t>8.1 Matriz de Planificación del Proyecto - INAC</t>
  </si>
  <si>
    <t>Componente/ Producto/ Actividad</t>
  </si>
  <si>
    <t>Costo Unitario USD (incluye impuestos)</t>
  </si>
  <si>
    <t>1.1</t>
  </si>
  <si>
    <t>Sub-Componente 1.1: Fortalecimiento Estratégico del INAC</t>
  </si>
  <si>
    <t>1.1.1</t>
  </si>
  <si>
    <t>Plan</t>
  </si>
  <si>
    <t>1.1.1.1</t>
  </si>
  <si>
    <t>Nota MEF DdFP/NRI/1409</t>
  </si>
  <si>
    <t>1.1.1.2</t>
  </si>
  <si>
    <t>1.1.1.3</t>
  </si>
  <si>
    <t>1.1.1.4</t>
  </si>
  <si>
    <t>1.1.1.5</t>
  </si>
  <si>
    <t>Consultor/mes</t>
  </si>
  <si>
    <t>Costos Adm</t>
  </si>
  <si>
    <t>1.1.2</t>
  </si>
  <si>
    <t>1.1.2.1</t>
  </si>
  <si>
    <t>1.1.2.1.1</t>
  </si>
  <si>
    <t>Elaboración del diseño del Programa de Capacitación</t>
  </si>
  <si>
    <t>1.1.2.2</t>
  </si>
  <si>
    <t>1.1.2.2.1</t>
  </si>
  <si>
    <t>1.1.3</t>
  </si>
  <si>
    <t>Sistema</t>
  </si>
  <si>
    <t>1.1.3.1</t>
  </si>
  <si>
    <t>1.1.3.2</t>
  </si>
  <si>
    <t>Estimación de costos</t>
  </si>
  <si>
    <t>1.1.4</t>
  </si>
  <si>
    <t>1.1.4.1</t>
  </si>
  <si>
    <t>Elaboración del diseño de módulos para el desarrollo de economías creativas para teatro, museo y fuertes, entre otros</t>
  </si>
  <si>
    <t>Módulo</t>
  </si>
  <si>
    <t>1.1.4.2</t>
  </si>
  <si>
    <t>Plataforma</t>
  </si>
  <si>
    <t>2</t>
  </si>
  <si>
    <t>Componente 2: Rehabilitación y Puesta en Valor de Bienes Patrimoniales</t>
  </si>
  <si>
    <t>2.1</t>
  </si>
  <si>
    <t>2.1.1</t>
  </si>
  <si>
    <t>TNP rehabilitado con equipo escenotécnico modernizado</t>
  </si>
  <si>
    <t>2.1.1.1</t>
  </si>
  <si>
    <t>Descontaminación</t>
  </si>
  <si>
    <t>2.1.1.2</t>
  </si>
  <si>
    <t>2.1.1.3</t>
  </si>
  <si>
    <t>Consultoría para equipamiento</t>
  </si>
  <si>
    <t>2.1.1.4</t>
  </si>
  <si>
    <t>Trabajos de climatización</t>
  </si>
  <si>
    <t>2.1.1.5</t>
  </si>
  <si>
    <t>Reemplazo de cubiertas e impermeabilización de lozas y terrazas</t>
  </si>
  <si>
    <t>Ya lanzaron aviso de convocatoria</t>
  </si>
  <si>
    <t>2.1.1.6 y 7, SE va a ver con BID si dan la excepción a la política d e Adq., Tema BID-MEF, si no, se saca del proyecto.</t>
  </si>
  <si>
    <t xml:space="preserve">CD está en proceso, </t>
  </si>
  <si>
    <t>2.1.2</t>
  </si>
  <si>
    <t>2.1.2.1</t>
  </si>
  <si>
    <t>2.1.2.2</t>
  </si>
  <si>
    <t>2.1.3</t>
  </si>
  <si>
    <t>2.1.3.1</t>
  </si>
  <si>
    <t>Financiamiento CT</t>
  </si>
  <si>
    <t>2.1.4</t>
  </si>
  <si>
    <t>Corresponde a 1/3 de los honorarios de un Experto en Patrimonio Histórico que se prorratea para los productos 9, 10 y 11</t>
  </si>
  <si>
    <t>Experto en Patrimonio Histótico</t>
  </si>
  <si>
    <t>2.2</t>
  </si>
  <si>
    <t>2.2.1</t>
  </si>
  <si>
    <t>Edificio del MARTA rehabilitado</t>
  </si>
  <si>
    <t>2.2.1.1</t>
  </si>
  <si>
    <t>2.2.1.2</t>
  </si>
  <si>
    <t>2.2.1.2.1</t>
  </si>
  <si>
    <t>2.2.1.2.2</t>
  </si>
  <si>
    <t>2.2.1.2.3</t>
  </si>
  <si>
    <t>2.2.1.2.4</t>
  </si>
  <si>
    <t>2.2.1.2.5</t>
  </si>
  <si>
    <t>2.2.1.2.6</t>
  </si>
  <si>
    <t>2.2.1.2.7</t>
  </si>
  <si>
    <t>2.2.1.2.8</t>
  </si>
  <si>
    <t>2.2.2</t>
  </si>
  <si>
    <t>Modelo de Gestión del MARTA, diseñado</t>
  </si>
  <si>
    <t>2.2.2.1</t>
  </si>
  <si>
    <t>Contempla el desarrollo de la museografía y programación incluyendo la curaduría de la colección, el diseño de la experiencia del visitante, y la implementación de programas educativos</t>
  </si>
  <si>
    <t>2.2.3</t>
  </si>
  <si>
    <t>Patronato del  MARTA, constituido, diseñado y operando</t>
  </si>
  <si>
    <t>2.2.3.1</t>
  </si>
  <si>
    <t>Elaboración del Instrumento Legal de creación del Patronato</t>
  </si>
  <si>
    <t>2.2.3.2</t>
  </si>
  <si>
    <t>Elaboración de Instrumentos de Gestión</t>
  </si>
  <si>
    <t>Elaboración de un plan de gestion, idem PTN</t>
  </si>
  <si>
    <t>2.2.3.3</t>
  </si>
  <si>
    <t>Capacitación de los equipos técnicos y administrativos que integran el Patronato</t>
  </si>
  <si>
    <t>Va con 2.2.2 (implementación del Modelo de Gestión)</t>
  </si>
  <si>
    <t>2.2.3.4</t>
  </si>
  <si>
    <t>2.2.3.5</t>
  </si>
  <si>
    <t>2.2.4</t>
  </si>
  <si>
    <t>Plan de negocio del MARTA, diseñado e implementado</t>
  </si>
  <si>
    <t>2.2.4.1</t>
  </si>
  <si>
    <t>2.2.5</t>
  </si>
  <si>
    <t>Coordinación de actividades del MARTA realizadas</t>
  </si>
  <si>
    <t>2.2.5.1</t>
  </si>
  <si>
    <t>2.3</t>
  </si>
  <si>
    <t>2.3.1</t>
  </si>
  <si>
    <t>Acciones del Plan de Emergencia para la preservación de las Fortificaciones, implementadas</t>
  </si>
  <si>
    <t>2.3.1.1</t>
  </si>
  <si>
    <t>PM (continuidad de AYESA)</t>
  </si>
  <si>
    <t>RESUMEN</t>
  </si>
  <si>
    <t>2.3.1.2</t>
  </si>
  <si>
    <t>2.3.2</t>
  </si>
  <si>
    <t>Infraestructura turística básica proveída y rehabilitada</t>
  </si>
  <si>
    <t>2.3.2.1</t>
  </si>
  <si>
    <t>2.3.2.2</t>
  </si>
  <si>
    <t>2.3.3</t>
  </si>
  <si>
    <t>2.3.3.1</t>
  </si>
  <si>
    <t>2.3.3.2</t>
  </si>
  <si>
    <t>2.3.4</t>
  </si>
  <si>
    <t>2.3.5</t>
  </si>
  <si>
    <t>2.3.6</t>
  </si>
  <si>
    <t>2.3.7</t>
  </si>
  <si>
    <t>2.3.8</t>
  </si>
  <si>
    <t>4.1</t>
  </si>
  <si>
    <t>Administración del Proyecto - INAC</t>
  </si>
  <si>
    <t>4.1.1</t>
  </si>
  <si>
    <t>4.1.1.1</t>
  </si>
  <si>
    <t>Coordinador Unidad INAC</t>
  </si>
  <si>
    <t>4.1.1.2</t>
  </si>
  <si>
    <t>Especialista Legal/Adquisiciones</t>
  </si>
  <si>
    <t>4.1.1.3</t>
  </si>
  <si>
    <t>Especialista Administrativo Financiero</t>
  </si>
  <si>
    <t>4.1.1.8</t>
  </si>
  <si>
    <t>Gerenciadora (incluido alquiler y gastos adminitrativos)</t>
  </si>
  <si>
    <t>4.1.2</t>
  </si>
  <si>
    <t>4.1.2.1</t>
  </si>
  <si>
    <t>Auditoría</t>
  </si>
  <si>
    <t>4.1.3</t>
  </si>
  <si>
    <t>4.1.3.1</t>
  </si>
  <si>
    <t>Evaluación</t>
  </si>
  <si>
    <t>4.1.3.2</t>
  </si>
  <si>
    <t>5.1</t>
  </si>
  <si>
    <t>5.2</t>
  </si>
  <si>
    <t>5.3</t>
  </si>
  <si>
    <t>5.4</t>
  </si>
  <si>
    <t>5.5</t>
  </si>
  <si>
    <t>5</t>
  </si>
  <si>
    <t>Imprevistos</t>
  </si>
  <si>
    <t>Referencias</t>
  </si>
  <si>
    <t>Proyecto</t>
  </si>
  <si>
    <t>Sub-Componente a cargo de INAC</t>
  </si>
  <si>
    <t>Paquete de Trabajo</t>
  </si>
  <si>
    <t>Datos/información a confirmar y/o completar</t>
  </si>
  <si>
    <t xml:space="preserve">Infraestructura eléctrica y de plomería </t>
  </si>
  <si>
    <t>Equipamiento de la zona de resguardo de la colección</t>
  </si>
  <si>
    <t>Producto 1: Reingeniería Organizacional del INAC, diseñada e implementada</t>
  </si>
  <si>
    <t>Documento</t>
  </si>
  <si>
    <t>Producto 2: Programa de capacitación del INAC, diseñado e implementado</t>
  </si>
  <si>
    <t>1.1.2.1.2</t>
  </si>
  <si>
    <t>Evaluación de los RRHH</t>
  </si>
  <si>
    <t>Elaboración de la Planificación Estratégica del INAC</t>
  </si>
  <si>
    <t>Incluir en P2. AJUSTADO</t>
  </si>
  <si>
    <t>Sistema de planeación,  monitoreo y evaluación, diseñado e implementado</t>
  </si>
  <si>
    <t>Elaboración del diseño e implementación del Plan de FI y DO del INAC, que incluya diagnóstico organizacional, elaboración de instrumentos del sistema de gestión, sistema de tecnología de información, diseño de un sistema de indicadores institucionales para el INAC</t>
  </si>
  <si>
    <t>Realización de la reingenieria organizacional del INAC que incluya la elaboración de re-diseño de procesos</t>
  </si>
  <si>
    <t>Fortalecimiento de Áreas estratégicas del  INAC</t>
  </si>
  <si>
    <t>Gestión del Sub-Componente 1.1 - Experto en Fortalecimiento Institucional</t>
  </si>
  <si>
    <t>Hito?</t>
  </si>
  <si>
    <t>Ejecución de actividades del Programa de Capacitación del INAC</t>
  </si>
  <si>
    <t>Programa de Capacitación del INAC, elaborado e implementado</t>
  </si>
  <si>
    <t>Elaboración del diseño del Sistema de Planeación, Monitoreo y Evaluación del INAC, que incluya las metas, los indicadores y mecanismos de evaluación interna</t>
  </si>
  <si>
    <t>Realización de actividades para la implementació del Sistema de Planeación, Monitoreo y Evaluación del INAC</t>
  </si>
  <si>
    <t>Diseño</t>
  </si>
  <si>
    <t>1.1.2.1.3</t>
  </si>
  <si>
    <t>1.1.2.2.2</t>
  </si>
  <si>
    <t>Producto 3: Sistema de Información Cultural de Panamá - QueCultura, implementado</t>
  </si>
  <si>
    <t>Desarrollo y puesta en marcha de la plataforma informática (página web, agenda cultural, interconexión a nivel nacional, gestión de documentos)</t>
  </si>
  <si>
    <t>Producto 4: Plan de gestión y promoción de industrias creativas, diseñado  e implementado</t>
  </si>
  <si>
    <t>2.1.1.1.1</t>
  </si>
  <si>
    <t>2.1.1.1.2</t>
  </si>
  <si>
    <t>2.1.1.1.3</t>
  </si>
  <si>
    <t>2.1.1.1.4</t>
  </si>
  <si>
    <t>Asistencia Técnica, Inspección de Obras y Gerencia de Proyecto</t>
  </si>
  <si>
    <t>Contrato en ejecución con AYESA</t>
  </si>
  <si>
    <t>Construcciones y/ u Obras civiles de Rehabilitación para el TNP</t>
  </si>
  <si>
    <t>Obras civiles para la restauración de pintura artística y decorativa del TNP</t>
  </si>
  <si>
    <t>Obras civiles para la restauración integral del TNP</t>
  </si>
  <si>
    <t>Adquisición de equipo escenotécnico para el TNP</t>
  </si>
  <si>
    <t>Actividades de implementación del Plan de Promoción de Industrias Creativas</t>
  </si>
  <si>
    <t>Elaboración del diseño del Plan de Promoción de Industrias Creativas</t>
  </si>
  <si>
    <t>Contratación de Director seleccionado por la JD del Patronato para la Dirección Ejecutiva / Administrativa del TNP</t>
  </si>
  <si>
    <t>Contratación de Director seleccionado por la JD del Patronato para la Dirección de Programación del TNP</t>
  </si>
  <si>
    <t>Contratación de Director seleccionado por la JD del Patronato para la Dirección Técnica / Museología del MARTA</t>
  </si>
  <si>
    <t>Actualmente ya se tiene</t>
  </si>
  <si>
    <t>Contratación de Director seleccionado por la JD del Patronato para la Dirección Ejecutiva / Administrativa del MARTA</t>
  </si>
  <si>
    <t>AJUSTADO</t>
  </si>
  <si>
    <t>Idem MARTA. AJUSTADO</t>
  </si>
  <si>
    <t>Transferencia (al Patronato)</t>
  </si>
  <si>
    <t>N/A</t>
  </si>
  <si>
    <t>Las transferencias se prevén realizar a través de Aporte Local</t>
  </si>
  <si>
    <r>
      <t>Patronato del  TNP,</t>
    </r>
    <r>
      <rPr>
        <b/>
        <sz val="10"/>
        <color rgb="FFFF0000"/>
        <rFont val="Calibri"/>
        <family val="2"/>
        <scheme val="minor"/>
      </rPr>
      <t xml:space="preserve"> constituido, diseñado y operando</t>
    </r>
  </si>
  <si>
    <t>2.1.2.3</t>
  </si>
  <si>
    <t>Plan de Desarrollo y de Gestión para el TNP, diseñado e implementado</t>
  </si>
  <si>
    <t>Elaboración del diseño del Plan de Desarrollo y de Gestión para el TNP</t>
  </si>
  <si>
    <t>Actividades de implementació del Plan de Desarrollo y de Gestión del TNP</t>
  </si>
  <si>
    <t>2.1.3.2</t>
  </si>
  <si>
    <t>Coordinación de actividades del TNP - Experto en Patrimonio Histótico</t>
  </si>
  <si>
    <t>Construcciones y/ u Obras civiles de Rehabilitación para PPSL</t>
  </si>
  <si>
    <t>2.3.1.2.1</t>
  </si>
  <si>
    <t>2.3.1.2.2</t>
  </si>
  <si>
    <t>2.3.1.2.3</t>
  </si>
  <si>
    <t>2.3.1.2.4</t>
  </si>
  <si>
    <t>2.3.1.2.5</t>
  </si>
  <si>
    <t>Provisión de Equipamientos Turísticos</t>
  </si>
  <si>
    <t>Plan de Manejo del PPSL, desarrollado</t>
  </si>
  <si>
    <t>Elaboración del  Plan de Gestión del PPSL</t>
  </si>
  <si>
    <t>Ejecución de Actividades Iniciales del Plan de Gestión del PPSL</t>
  </si>
  <si>
    <t>Inscripción de Propiedades de PPSL</t>
  </si>
  <si>
    <t>Reforzamiento de Leyes de Protección de PPSL</t>
  </si>
  <si>
    <t xml:space="preserve">Ejecución de Actividades de Capacitación a los Equipos Técnicos y Administrativos </t>
  </si>
  <si>
    <t>Ejecución de Proyectos de Conservación Patrimonial - Renovación del Museo de la Aduana de Portobelo</t>
  </si>
  <si>
    <t>Coordinación de actividades del PPSL - Experto en Patrimonio Histótico</t>
  </si>
  <si>
    <t>Costos Adm. Corresponde a 1/3 de los honorarios de un Experto en Patrimonio Histórico que se prorratea para los productos 9, 10 y 11</t>
  </si>
  <si>
    <t xml:space="preserve">Elaboración del Plan de Sostenibilidad Económica </t>
  </si>
  <si>
    <t xml:space="preserve">Construccción y/o rehabilitación de  Módulos de Servicios Básicos </t>
  </si>
  <si>
    <t>2.3.9</t>
  </si>
  <si>
    <t>2.3.10</t>
  </si>
  <si>
    <t>Elaboración del Plan de Gestión Túristica - Promoción, Difusión y Señalización</t>
  </si>
  <si>
    <t xml:space="preserve">Elaboración de Proyecto Ejecutivo para la recuperación y rehabilitación arquitectónica del edificio en su totalidad </t>
  </si>
  <si>
    <t>Construcción y/o Rehabilitación de Obras civiles - Adecuación, Infraestructura de Planta Baja y Segunda Planta</t>
  </si>
  <si>
    <t>Mecánica: aire acondicionado</t>
  </si>
  <si>
    <t>Paquete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</si>
  <si>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obra</t>
    </r>
  </si>
  <si>
    <r>
      <t xml:space="preserve">Auditorio (obra): </t>
    </r>
    <r>
      <rPr>
        <sz val="10"/>
        <color rgb="FFFF0000"/>
        <rFont val="Calibri"/>
        <family val="2"/>
        <scheme val="minor"/>
      </rPr>
      <t>detallar que convella el auditorio</t>
    </r>
  </si>
  <si>
    <r>
      <t xml:space="preserve">Impermeabilización parcial (faltante): </t>
    </r>
    <r>
      <rPr>
        <sz val="10"/>
        <color rgb="FFFF0000"/>
        <rFont val="Calibri"/>
        <family val="2"/>
        <scheme val="minor"/>
      </rPr>
      <t>detallar el área faltante</t>
    </r>
  </si>
  <si>
    <r>
      <t xml:space="preserve">Infraestrucutura de Informática: </t>
    </r>
    <r>
      <rPr>
        <sz val="10"/>
        <color rgb="FFFF0000"/>
        <rFont val="Calibri"/>
        <family val="2"/>
        <scheme val="minor"/>
      </rPr>
      <t>detallar que áreas llevaran informática</t>
    </r>
  </si>
  <si>
    <r>
      <t xml:space="preserve">Servicios (tienda, cafetería y baños): </t>
    </r>
    <r>
      <rPr>
        <sz val="10"/>
        <color rgb="FFFF0000"/>
        <rFont val="Calibri"/>
        <family val="2"/>
        <scheme val="minor"/>
      </rPr>
      <t xml:space="preserve">Adecuación y equipamiento </t>
    </r>
  </si>
  <si>
    <t>Producto 8: Puesta en valor del Teatro Nacional de Panamá, realizada</t>
  </si>
  <si>
    <t>Producto 9: Puesta en Valor del Museo Antropológico Reina Torres de Araúz, realizada</t>
  </si>
  <si>
    <t>Producto 10: Puesta en valor de las Fortificaciones de Portobelo y San Lorenzo, realizada</t>
  </si>
  <si>
    <t>Sistema de seguridad de todo el edificio: cámaras, alarmas</t>
  </si>
  <si>
    <t>Iluminacion externa del edificio: diseno e istalacion de iluminacion</t>
  </si>
  <si>
    <t>2.2.1.3</t>
  </si>
  <si>
    <t>2.2.1.4</t>
  </si>
  <si>
    <t>Elaboración del Proyecto Ejecutivo del Nuevo Edificio de Resguardo</t>
  </si>
  <si>
    <t>CA_PMA</t>
  </si>
  <si>
    <t>Equipamiento del Auditorio</t>
  </si>
  <si>
    <t>Construcción y/o Rehabilitación de Obras civiles en la zona de resguardo de la colección</t>
  </si>
  <si>
    <t>2.2.1.5</t>
  </si>
  <si>
    <t>2.2.1.6</t>
  </si>
  <si>
    <r>
      <t>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de equipamiento</t>
    </r>
  </si>
  <si>
    <t>Construcción y/o Rehabilitación de Obras civiles de Áreas externa públicas: Accesos, arribo de grupos, estacionamiento temporal,  paisajismo, iluminación y señalética</t>
  </si>
  <si>
    <t>2.2.1.7</t>
  </si>
  <si>
    <t>(US$)</t>
  </si>
  <si>
    <t>[Ingrese el nombre del Proyecto]</t>
  </si>
  <si>
    <t>Objetivo General</t>
  </si>
  <si>
    <t>[ingrese el objetivo General]</t>
  </si>
  <si>
    <t>1. [objetivo específico 1] 
2. [Objetivo específico 2] 
3. [Objetivo específico 3]</t>
  </si>
  <si>
    <t>Trimestre 1</t>
  </si>
  <si>
    <t>Trimestre 2</t>
  </si>
  <si>
    <t>Trimestre 3</t>
  </si>
  <si>
    <t>Trimestre 4</t>
  </si>
  <si>
    <t>Trimestre 5</t>
  </si>
  <si>
    <t>Trimestre 6</t>
  </si>
  <si>
    <t xml:space="preserve">IMPACTO  ESPERADO DEL PROYECTO: </t>
  </si>
  <si>
    <t>Año de línea base</t>
  </si>
  <si>
    <t>[año]</t>
  </si>
  <si>
    <t>Resultado Asociado</t>
  </si>
  <si>
    <t>[Componente 1]</t>
  </si>
  <si>
    <t>[Sub-Componente 1.2]</t>
  </si>
  <si>
    <t>Producto 1.1</t>
  </si>
  <si>
    <t>Actividad Principal 1.1.1</t>
  </si>
  <si>
    <t>Actividad Principal 1.1.2</t>
  </si>
  <si>
    <t>Actividad Principal 1.1.3</t>
  </si>
  <si>
    <t>Actividad Principal 1.1.4</t>
  </si>
  <si>
    <t>Actividad Principal 1.1.5</t>
  </si>
  <si>
    <t>Producto 1.2</t>
  </si>
  <si>
    <t>Actividad Principal 1.2.1</t>
  </si>
  <si>
    <t>Actividad Principal 1.2.2</t>
  </si>
  <si>
    <t>Actividad Principal 1.2.3</t>
  </si>
  <si>
    <t>Actividad Principal 1.2.4</t>
  </si>
  <si>
    <t>Producto 1.3</t>
  </si>
  <si>
    <t>Actividad Principal 1.3.1</t>
  </si>
  <si>
    <t>Actividad Principal 1.3.2</t>
  </si>
  <si>
    <t>Actividad Principal 1.3.3</t>
  </si>
  <si>
    <t>Actividad Principal 1.3.4</t>
  </si>
  <si>
    <t>[Componente 2]</t>
  </si>
  <si>
    <t>Producto 2.1</t>
  </si>
  <si>
    <t>Actividad Principal 2.1.1</t>
  </si>
  <si>
    <t>Actividad Principal 2.1.2</t>
  </si>
  <si>
    <t>Actividad Principal 2.1.3</t>
  </si>
  <si>
    <t>Actividad Principal 2.1.4</t>
  </si>
  <si>
    <t>Actividad Principal 2.1.5</t>
  </si>
  <si>
    <r>
      <t>Comentarios</t>
    </r>
    <r>
      <rPr>
        <i/>
        <sz val="12"/>
        <color theme="1"/>
        <rFont val="Calibri"/>
        <family val="2"/>
        <scheme val="minor"/>
      </rPr>
      <t xml:space="preserve"> </t>
    </r>
  </si>
  <si>
    <t>Producto 1.4</t>
  </si>
  <si>
    <t>Actividad Principal 1.4.1</t>
  </si>
  <si>
    <t>Actividad Principal 1.4.2</t>
  </si>
  <si>
    <t>Actividad Principal 1.4.3</t>
  </si>
  <si>
    <t>Actividad Principal 1.4.4</t>
  </si>
  <si>
    <t>Actividad Principal 1.4.5</t>
  </si>
  <si>
    <t>Producto 2.2</t>
  </si>
  <si>
    <t>Actividad Principal 2.2.1</t>
  </si>
  <si>
    <t>Actividad Principal 2.2.2</t>
  </si>
  <si>
    <t>Actividad Principal 2.2.3</t>
  </si>
  <si>
    <t>Meta Final del Proyecto</t>
  </si>
  <si>
    <t>Auditoria Externa Costos Directos (5% de los 12%)</t>
  </si>
  <si>
    <t xml:space="preserve">Taller de Cierre del Proyecto </t>
  </si>
  <si>
    <t>Plan de Sistematización del Proyecto (3% del total del proyecto)</t>
  </si>
  <si>
    <t xml:space="preserve">Evaluación Externa Final del proyecto </t>
  </si>
  <si>
    <t xml:space="preserve">Evaluación Intermedia del proyecto </t>
  </si>
  <si>
    <t>Consultor responsable del monitoreo del proyecto</t>
  </si>
  <si>
    <t>Seguimiento, Monitoreo y Evaluación del Proyecto [15% del subtotal de Presupuesto de Inversión del Proyecto]</t>
  </si>
  <si>
    <t>Subtotal de Prespuesto de Inversión del Proyecto</t>
  </si>
  <si>
    <t>Coordinador del Proyecto + Técnico del Proyecto</t>
  </si>
  <si>
    <t>Equipo de Campo</t>
  </si>
  <si>
    <t>Equipo de Computo</t>
  </si>
  <si>
    <t>Equipo de Comunicación y Audivisual</t>
  </si>
  <si>
    <t>Mobiliario y Equipo de Oficina (solo con contrapartida)</t>
  </si>
  <si>
    <t>Equipo Acuatico</t>
  </si>
  <si>
    <t>Equipo Rodante (solo con contrapartida)</t>
  </si>
  <si>
    <t>Plan de Comunicación del Proyecto</t>
  </si>
  <si>
    <t xml:space="preserve">Plan de Gestión Ambiental y Social </t>
  </si>
  <si>
    <t xml:space="preserve">Plan de Gestión de Riesgos </t>
  </si>
  <si>
    <t>Partidas Presupuestarias</t>
  </si>
  <si>
    <t>Presupuesto del Proyecto</t>
  </si>
  <si>
    <t>Monto</t>
  </si>
  <si>
    <t>Planificación y Divulgación del Proyecto</t>
  </si>
  <si>
    <t xml:space="preserve">Insumos: Equipo y Herramientas para el Proyecto </t>
  </si>
  <si>
    <t xml:space="preserve">Recursos Humanos: Personal Asignado para el Proyecto  </t>
  </si>
  <si>
    <t xml:space="preserve">PRESUPUESTO DE ADMINISTRACIÓN </t>
  </si>
  <si>
    <t>Poblalción Objetivo</t>
  </si>
  <si>
    <t>% de hogares o viviendas</t>
  </si>
  <si>
    <t>Habitantes de la comunidad</t>
  </si>
  <si>
    <t>Criterios de inclusión / exclusión</t>
  </si>
  <si>
    <t>Objetos de Conservación</t>
  </si>
  <si>
    <t>Un hábitat natural crítico o vulnerable</t>
  </si>
  <si>
    <t>cuerpo de agua crítico para la recarga de agua</t>
  </si>
  <si>
    <t>la población de especies amenazadas</t>
  </si>
  <si>
    <t>Tamaño poblacional, distribución, éxito reproductivo, índicebiodiversidad</t>
  </si>
  <si>
    <t>Calidad de agua, volumen de agua, diversidad de especies presentes</t>
  </si>
  <si>
    <t>Cobertura boscosa</t>
  </si>
  <si>
    <t>Calidad del suelo en fincas ganaderas</t>
  </si>
  <si>
    <t>Materia orgnánica, infiltración de agua, compactación del suelo, toneladas de CO2, escorrentía superficial</t>
  </si>
  <si>
    <t xml:space="preserve">Caracterización </t>
  </si>
  <si>
    <t xml:space="preserve">% de viviendas </t>
  </si>
  <si>
    <t>número de habitantes</t>
  </si>
  <si>
    <t>Brechas de género</t>
  </si>
  <si>
    <t>Capacidad de gestión administrativa</t>
  </si>
  <si>
    <t>Institución rectora del recurso</t>
  </si>
  <si>
    <t>presencia institucional para supervisar</t>
  </si>
  <si>
    <t>Institución administradora del recurso</t>
  </si>
  <si>
    <t>presencia y capacidad institucional para supervisar</t>
  </si>
  <si>
    <t>Otros socios estratégicos</t>
  </si>
  <si>
    <t>Unidad Territorial o geográfica</t>
  </si>
  <si>
    <t>Atributo / Unidad de Medida</t>
  </si>
  <si>
    <t>$</t>
  </si>
  <si>
    <t>Presupuesto Total del Producto</t>
  </si>
  <si>
    <t>Presupuesto T6</t>
  </si>
  <si>
    <t>Presupuesto T5</t>
  </si>
  <si>
    <t>Presupuesto T4</t>
  </si>
  <si>
    <t>Presupuesto T3</t>
  </si>
  <si>
    <t>Presupuesto T2</t>
  </si>
  <si>
    <t>Presupuesto T1</t>
  </si>
  <si>
    <t>Presupuesto Total de la Actividad (Suma T1 a T6)</t>
  </si>
  <si>
    <t>Actividades Principales</t>
  </si>
  <si>
    <t>[si Aplica]</t>
  </si>
  <si>
    <t>[Ingrese la meta establecida]</t>
  </si>
  <si>
    <t>[ingrese la línea base]</t>
  </si>
  <si>
    <t xml:space="preserve">Plazo de  entrega  (# Trimestre) </t>
  </si>
  <si>
    <t>Meta</t>
  </si>
  <si>
    <t>Línea Base</t>
  </si>
  <si>
    <t>Indicador de Impacto Esperado o Resulado Final</t>
  </si>
  <si>
    <t>Objetivo General o impacto esperado del Proyecto</t>
  </si>
  <si>
    <t>Resultado #1 - Objetivo Específico #1 - Componente 1</t>
  </si>
  <si>
    <t>Nombre del Proyecto:</t>
  </si>
  <si>
    <t>Indicador de Resultado 1</t>
  </si>
  <si>
    <t>¿Cuándo se logra?</t>
  </si>
  <si>
    <t>[# Trimestre]</t>
  </si>
  <si>
    <t xml:space="preserve">Matriz de Resultados del Proyecto </t>
  </si>
  <si>
    <t>Unidad Territorial o geográfica o ecológica</t>
  </si>
  <si>
    <t>Porcentaje Recomendado sobre el Total del Proyecto</t>
  </si>
  <si>
    <t>Porcentaje Real sobre el Total del Proyecto</t>
  </si>
  <si>
    <t>Verificación de Presupuesto</t>
  </si>
  <si>
    <t>Presupuesto de Inversión</t>
  </si>
  <si>
    <t xml:space="preserve">PRESUPUESTO DEL PROYECTO   [presupuesto de inversión + Administración] </t>
  </si>
  <si>
    <t xml:space="preserve">Matriz de Resultados 
Ciclo de Proyectos </t>
  </si>
  <si>
    <t xml:space="preserve">Matriz de Resultados 
Ciclo de Proyectos 
</t>
  </si>
  <si>
    <t>FUNDACIÓN NATURA</t>
  </si>
  <si>
    <t xml:space="preserve">FUNDACIÓN NATURA
Matriz de Resultados 
Ciclo de Proyectos </t>
  </si>
  <si>
    <t>D- Versión: 0</t>
  </si>
  <si>
    <t>Conservación de la Biodiversidad en la subcuenca del río Boquerón, Parque Nacional Chagres.</t>
  </si>
  <si>
    <t>Establecer actividades de manejo de suelos, agua y bosques en las fincas agropecuarias en la subcuenca del río Boquerón que contribuyan a la conservación de la biodiversidad y del recurso hídrico.</t>
  </si>
  <si>
    <t>Se reduce en un 80% la contaminación y la destrucción de hábitats en la subcuenca del río Boquerón a través del ordenamiento y manejo sostenible de las fincas ganaderas y los productores reciben ingresos por los servicios ambientales que generan</t>
  </si>
  <si>
    <t>Cambios en la cobertura vegetal: Se ha incrementado en 300 hectáreas la superficie de áreas bajo manejo mejorado a través del ordenamiento de las fincas agropecuarias y acciones de conservación del suelo, agua y bosque</t>
  </si>
  <si>
    <t>Se han trabajado 57 planes de manejo de fincas en la subcuenca del río Boquerón</t>
  </si>
  <si>
    <t>Implementación de sistemas silvopastoriles y agroforestales conde 15 productores agropecuarios (3 hectárea por productor)</t>
  </si>
  <si>
    <t xml:space="preserve">Implementación de las tecnologías de manejo de suelo, agua y bosque según los Planes de Manejo Acordados con los productores: </t>
  </si>
  <si>
    <t>Actividad Principal 1.1.1  (15) Planes de Manejo de Fincas que ya han sido diseñados con la implementación de al menos 5 buenas prácticas</t>
  </si>
  <si>
    <t>Actividad Principal 1.1.2 Establecimiento de cercas vivas multi estrato (metros lineales).</t>
  </si>
  <si>
    <t>Actividad Principal 1.1.3 Establecimiento de los sistemas de agua dentro de las fincas de acuerdo con la planificación del Plan de Manejo de Fincas</t>
  </si>
  <si>
    <t>Actividad Principal 1.1.4 Levantamiento de la base de datos de acuerdo con las especificaciones técnicas de Fundación Natura</t>
  </si>
  <si>
    <t>Actividad Principal 1.1.5 Seguimiento a las actividades de los planes de manejo de fincas de 10 productores identificados en proyectos anteriores.</t>
  </si>
  <si>
    <t>Actividad Principal 1.6. Diseño de un plan de capacitación para la conservación del recurso agua, bosque, suelo y los objetos de conservación de la subcuenca y su implementación para los productores beneficiarios y los miembros de la comunidad.</t>
  </si>
  <si>
    <t>Actividad Principal 1.7. Instalación de letreros con las buenas prácticas en cada una de las fincas.</t>
  </si>
  <si>
    <t>Restaurar 10 hectáreas de bosque de galería con árboles de especies nativas.</t>
  </si>
  <si>
    <t>Actividad Principal 1.2.1 Actualización del Plan de Restauración Forestal para el tramo medio de la Subcuenca del Río Boquerón</t>
  </si>
  <si>
    <t>Actividad Principal 1.2.2  Seleccionar las áreas de restauración, evaluación del estado de degradación, mediante el diagnostico de sitio.</t>
  </si>
  <si>
    <t>Actividad Principal 1.2.3 Restaurar y delimitar 10 hectares de bosque de galería de acuerdo con el Plan de restauración establecido con especies nativas, en fuentes hídricas princilapes dentro de la finca.</t>
  </si>
  <si>
    <t>Actividad Principal 1.2.4 Crear la base de datos con información actualizada de las areas aa restaurar.</t>
  </si>
  <si>
    <t xml:space="preserve">Realizar el monitoreo de macroinvertebrados en la temporada seca y en la temporada lluviosa para determinar el estado de conservación del ecosistema lótico. </t>
  </si>
  <si>
    <t>Actividad Principal 1.3.1 Identificación de las distintas áreas de monitoreo de los objetos de conservación y levantar su información cartográfica.</t>
  </si>
  <si>
    <t>Actividad Principal 1.3.2 Revisar los documentos de monitoreo realizados a los objetos de Conservación con Fondo Fideco Chagres para la subcuenca del río Boquerón y realizar un análisis de acuerdo con la implementación de las actividades.</t>
  </si>
  <si>
    <t>Actividad Principal 1.3.3 Levantar la información de los monitoreos de acuerdo con el protocolo de monitoreo establecido.</t>
  </si>
  <si>
    <t>Actividad Principal 1.3.4 Base de datos, mapas de los puntos de monitoreo.</t>
  </si>
  <si>
    <t>Actividad Principal 1.3.5 Realizar los monitoreos comunitarios e implementar el plan de capacitaciones.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</si>
</sst>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-&quot;$&quot;* #,##0.00_-;\-&quot;$&quot;* #,##0.00_-;_-&quot;$&quot;* &quot;-&quot;??_-;_-@_-"/>
    <numFmt numFmtId="169" formatCode="_ &quot;$&quot;\ * #,##0.00_ ;_ &quot;$&quot;\ * \-#,##0.00_ ;_ &quot;$&quot;\ * &quot;-&quot;??_ ;_ @_ "/>
    <numFmt numFmtId="170" formatCode="_-* #,##0.00_-;\-* #,##0.00_-;_-* \-??_-;_-@_-"/>
    <numFmt numFmtId="171" formatCode="&quot;B/.&quot;#,##0"/>
  </numFmts>
  <fonts count="6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0" fontId="3" fillId="0" borderId="0"/>
    <xf numFmtId="0" fontId="2" fillId="0" borderId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0" fontId="31" fillId="0" borderId="0" applyNumberFormat="0" applyFill="0" applyBorder="0" applyProtection="0"/>
    <xf numFmtId="165" fontId="2" fillId="0" borderId="0" applyFont="0" applyFill="0" applyBorder="0" applyAlignment="0" applyProtection="0"/>
    <xf numFmtId="0" fontId="32" fillId="0" borderId="0" applyNumberFormat="0" applyFill="0" applyBorder="0" applyProtection="0"/>
    <xf numFmtId="164" fontId="2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43" fillId="0" borderId="0" applyBorder="0" applyProtection="0"/>
    <xf numFmtId="9" fontId="43" fillId="0" borderId="0" applyBorder="0" applyProtection="0"/>
    <xf numFmtId="0" fontId="43" fillId="0" borderId="0"/>
    <xf numFmtId="9" fontId="2" fillId="0" borderId="0" applyFont="0" applyFill="0" applyBorder="0" applyAlignment="0" applyProtection="0"/>
  </cellStyleXfs>
  <cellXfs count="549">
    <xf numFmtId="0" fontId="0" fillId="0" borderId="0" xfId="0"/>
    <xf numFmtId="0" fontId="4" fillId="0" borderId="0" xfId="1" applyFont="1"/>
    <xf numFmtId="0" fontId="8" fillId="0" borderId="0" xfId="1" applyFont="1" applyAlignment="1">
      <alignment horizontal="left" vertical="center"/>
    </xf>
    <xf numFmtId="0" fontId="3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vertical="center"/>
    </xf>
    <xf numFmtId="0" fontId="3" fillId="0" borderId="0" xfId="1" applyAlignment="1">
      <alignment vertical="center"/>
    </xf>
    <xf numFmtId="164" fontId="0" fillId="0" borderId="0" xfId="6" applyFont="1"/>
    <xf numFmtId="0" fontId="10" fillId="0" borderId="0" xfId="1" applyFont="1" applyAlignment="1">
      <alignment vertical="center"/>
    </xf>
    <xf numFmtId="0" fontId="3" fillId="0" borderId="15" xfId="1" applyBorder="1"/>
    <xf numFmtId="0" fontId="3" fillId="0" borderId="16" xfId="1" applyBorder="1"/>
    <xf numFmtId="0" fontId="10" fillId="0" borderId="15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16" xfId="1" applyFont="1" applyBorder="1" applyAlignment="1">
      <alignment vertical="center" wrapText="1"/>
    </xf>
    <xf numFmtId="0" fontId="13" fillId="0" borderId="15" xfId="1" applyFont="1" applyBorder="1" applyAlignment="1">
      <alignment vertical="center"/>
    </xf>
    <xf numFmtId="0" fontId="9" fillId="0" borderId="0" xfId="1" applyFont="1"/>
    <xf numFmtId="0" fontId="13" fillId="0" borderId="15" xfId="1" applyFont="1" applyBorder="1"/>
    <xf numFmtId="0" fontId="3" fillId="3" borderId="15" xfId="1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16" xfId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/>
    </xf>
    <xf numFmtId="0" fontId="3" fillId="0" borderId="15" xfId="1" applyBorder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16" xfId="1" applyBorder="1" applyAlignment="1">
      <alignment vertical="center"/>
    </xf>
    <xf numFmtId="0" fontId="3" fillId="0" borderId="17" xfId="1" applyBorder="1" applyAlignment="1">
      <alignment horizontal="left" vertical="center" wrapText="1"/>
    </xf>
    <xf numFmtId="0" fontId="3" fillId="0" borderId="18" xfId="1" applyBorder="1" applyAlignment="1">
      <alignment horizontal="left" vertical="center" wrapText="1"/>
    </xf>
    <xf numFmtId="0" fontId="3" fillId="0" borderId="19" xfId="1" applyBorder="1" applyAlignment="1">
      <alignment vertical="center"/>
    </xf>
    <xf numFmtId="0" fontId="3" fillId="0" borderId="15" xfId="1" applyBorder="1" applyAlignment="1">
      <alignment horizontal="left" vertical="center" wrapText="1"/>
    </xf>
    <xf numFmtId="0" fontId="3" fillId="0" borderId="15" xfId="1" applyBorder="1" applyAlignment="1">
      <alignment vertical="center"/>
    </xf>
    <xf numFmtId="0" fontId="3" fillId="0" borderId="17" xfId="1" applyBorder="1"/>
    <xf numFmtId="0" fontId="3" fillId="0" borderId="18" xfId="1" applyBorder="1"/>
    <xf numFmtId="0" fontId="3" fillId="0" borderId="19" xfId="1" applyBorder="1"/>
    <xf numFmtId="0" fontId="3" fillId="0" borderId="0" xfId="1" applyAlignment="1">
      <alignment horizontal="left" vertical="center"/>
    </xf>
    <xf numFmtId="0" fontId="9" fillId="0" borderId="0" xfId="1" applyFont="1" applyAlignment="1">
      <alignment horizontal="left"/>
    </xf>
    <xf numFmtId="0" fontId="3" fillId="0" borderId="19" xfId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3" fillId="3" borderId="12" xfId="1" applyFill="1" applyBorder="1" applyAlignment="1">
      <alignment horizontal="center" vertical="center"/>
    </xf>
    <xf numFmtId="0" fontId="3" fillId="3" borderId="13" xfId="1" applyFill="1" applyBorder="1" applyAlignment="1">
      <alignment horizontal="center" vertical="center"/>
    </xf>
    <xf numFmtId="0" fontId="3" fillId="3" borderId="14" xfId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left" vertical="top" wrapText="1"/>
    </xf>
    <xf numFmtId="2" fontId="4" fillId="5" borderId="2" xfId="1" applyNumberFormat="1" applyFont="1" applyFill="1" applyBorder="1" applyAlignment="1">
      <alignment horizontal="left" vertical="top" wrapText="1"/>
    </xf>
    <xf numFmtId="49" fontId="4" fillId="0" borderId="2" xfId="1" applyNumberFormat="1" applyFont="1" applyBorder="1" applyAlignment="1">
      <alignment horizontal="left" vertical="top" wrapText="1"/>
    </xf>
    <xf numFmtId="49" fontId="4" fillId="0" borderId="2" xfId="1" quotePrefix="1" applyNumberFormat="1" applyFont="1" applyBorder="1" applyAlignment="1">
      <alignment horizontal="left" vertical="top" wrapText="1"/>
    </xf>
    <xf numFmtId="0" fontId="0" fillId="0" borderId="2" xfId="0" applyBorder="1"/>
    <xf numFmtId="0" fontId="0" fillId="0" borderId="0" xfId="0" applyAlignment="1">
      <alignment horizontal="center" vertical="center"/>
    </xf>
    <xf numFmtId="0" fontId="27" fillId="0" borderId="0" xfId="0" applyFont="1"/>
    <xf numFmtId="49" fontId="17" fillId="19" borderId="2" xfId="1" applyNumberFormat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49" fontId="4" fillId="5" borderId="2" xfId="1" applyNumberFormat="1" applyFont="1" applyFill="1" applyBorder="1" applyAlignment="1">
      <alignment horizontal="left" vertical="top" wrapText="1"/>
    </xf>
    <xf numFmtId="49" fontId="18" fillId="19" borderId="2" xfId="1" applyNumberFormat="1" applyFont="1" applyFill="1" applyBorder="1" applyAlignment="1">
      <alignment horizontal="right" vertical="center"/>
    </xf>
    <xf numFmtId="49" fontId="18" fillId="19" borderId="2" xfId="1" applyNumberFormat="1" applyFont="1" applyFill="1" applyBorder="1" applyAlignment="1">
      <alignment horizontal="left" vertical="center" wrapText="1"/>
    </xf>
    <xf numFmtId="164" fontId="18" fillId="19" borderId="2" xfId="13" applyFont="1" applyFill="1" applyBorder="1" applyAlignment="1">
      <alignment horizontal="right" vertical="center"/>
    </xf>
    <xf numFmtId="49" fontId="22" fillId="0" borderId="2" xfId="0" applyNumberFormat="1" applyFont="1" applyBorder="1" applyAlignment="1">
      <alignment horizontal="right" vertical="center"/>
    </xf>
    <xf numFmtId="164" fontId="22" fillId="0" borderId="2" xfId="13" applyFont="1" applyBorder="1" applyAlignment="1">
      <alignment vertical="center"/>
    </xf>
    <xf numFmtId="0" fontId="36" fillId="0" borderId="0" xfId="0" applyFont="1"/>
    <xf numFmtId="0" fontId="6" fillId="2" borderId="2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164" fontId="18" fillId="6" borderId="2" xfId="0" applyNumberFormat="1" applyFont="1" applyFill="1" applyBorder="1" applyAlignment="1">
      <alignment horizontal="right" vertical="center"/>
    </xf>
    <xf numFmtId="2" fontId="26" fillId="5" borderId="2" xfId="1" applyNumberFormat="1" applyFont="1" applyFill="1" applyBorder="1" applyAlignment="1">
      <alignment horizontal="left" vertical="top" wrapText="1"/>
    </xf>
    <xf numFmtId="0" fontId="36" fillId="0" borderId="0" xfId="0" applyFont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4" fillId="0" borderId="0" xfId="1" applyFont="1" applyAlignment="1">
      <alignment horizontal="left" vertical="top"/>
    </xf>
    <xf numFmtId="49" fontId="26" fillId="0" borderId="2" xfId="1" applyNumberFormat="1" applyFont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4" fillId="4" borderId="2" xfId="1" applyNumberFormat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 indent="2"/>
    </xf>
    <xf numFmtId="0" fontId="39" fillId="0" borderId="0" xfId="0" applyFont="1"/>
    <xf numFmtId="0" fontId="6" fillId="2" borderId="2" xfId="0" applyFont="1" applyFill="1" applyBorder="1" applyAlignment="1">
      <alignment horizontal="center" vertical="center" wrapText="1"/>
    </xf>
    <xf numFmtId="49" fontId="18" fillId="6" borderId="2" xfId="0" applyNumberFormat="1" applyFont="1" applyFill="1" applyBorder="1" applyAlignment="1">
      <alignment horizontal="left" vertical="center" wrapText="1"/>
    </xf>
    <xf numFmtId="49" fontId="18" fillId="20" borderId="2" xfId="1" applyNumberFormat="1" applyFont="1" applyFill="1" applyBorder="1" applyAlignment="1">
      <alignment horizontal="right" vertical="center"/>
    </xf>
    <xf numFmtId="49" fontId="18" fillId="20" borderId="2" xfId="1" applyNumberFormat="1" applyFont="1" applyFill="1" applyBorder="1" applyAlignment="1">
      <alignment horizontal="left" vertical="center" wrapText="1"/>
    </xf>
    <xf numFmtId="164" fontId="18" fillId="20" borderId="2" xfId="1" applyNumberFormat="1" applyFont="1" applyFill="1" applyBorder="1" applyAlignment="1">
      <alignment horizontal="right" vertical="center"/>
    </xf>
    <xf numFmtId="49" fontId="22" fillId="0" borderId="2" xfId="0" applyNumberFormat="1" applyFont="1" applyBorder="1" applyAlignment="1">
      <alignment horizontal="left" vertical="center" wrapText="1"/>
    </xf>
    <xf numFmtId="164" fontId="22" fillId="4" borderId="2" xfId="13" applyFont="1" applyFill="1" applyBorder="1" applyAlignment="1">
      <alignment vertical="center"/>
    </xf>
    <xf numFmtId="0" fontId="39" fillId="0" borderId="0" xfId="0" applyFont="1" applyAlignment="1">
      <alignment horizontal="right"/>
    </xf>
    <xf numFmtId="164" fontId="39" fillId="0" borderId="0" xfId="13" applyFont="1"/>
    <xf numFmtId="164" fontId="39" fillId="0" borderId="18" xfId="13" applyFont="1" applyBorder="1"/>
    <xf numFmtId="0" fontId="40" fillId="0" borderId="0" xfId="0" applyFont="1" applyAlignment="1">
      <alignment horizontal="right"/>
    </xf>
    <xf numFmtId="164" fontId="40" fillId="0" borderId="0" xfId="13" applyFont="1"/>
    <xf numFmtId="0" fontId="4" fillId="0" borderId="0" xfId="1" applyFont="1" applyAlignment="1">
      <alignment horizontal="left" vertical="top" indent="1"/>
    </xf>
    <xf numFmtId="0" fontId="7" fillId="0" borderId="0" xfId="1" applyFont="1" applyAlignment="1">
      <alignment horizontal="left" vertical="center" indent="1"/>
    </xf>
    <xf numFmtId="2" fontId="7" fillId="0" borderId="0" xfId="1" applyNumberFormat="1" applyFont="1" applyAlignment="1">
      <alignment horizontal="left" vertical="center" inden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right"/>
    </xf>
    <xf numFmtId="0" fontId="5" fillId="0" borderId="0" xfId="1" applyFont="1"/>
    <xf numFmtId="164" fontId="5" fillId="0" borderId="0" xfId="1" applyNumberFormat="1" applyFont="1"/>
    <xf numFmtId="0" fontId="16" fillId="0" borderId="0" xfId="1" applyFont="1" applyAlignment="1">
      <alignment horizontal="left" vertical="center" inden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17" fillId="6" borderId="2" xfId="1" applyNumberFormat="1" applyFont="1" applyFill="1" applyBorder="1" applyAlignment="1">
      <alignment horizontal="right" vertical="center"/>
    </xf>
    <xf numFmtId="49" fontId="17" fillId="6" borderId="2" xfId="1" applyNumberFormat="1" applyFont="1" applyFill="1" applyBorder="1" applyAlignment="1">
      <alignment horizontal="left" vertical="center" wrapText="1"/>
    </xf>
    <xf numFmtId="49" fontId="17" fillId="6" borderId="2" xfId="1" applyNumberFormat="1" applyFont="1" applyFill="1" applyBorder="1" applyAlignment="1">
      <alignment horizontal="left" vertical="center" wrapText="1" indent="1"/>
    </xf>
    <xf numFmtId="49" fontId="17" fillId="0" borderId="9" xfId="1" applyNumberFormat="1" applyFont="1" applyBorder="1" applyAlignment="1">
      <alignment horizontal="left" vertical="center" wrapText="1" indent="1"/>
    </xf>
    <xf numFmtId="49" fontId="17" fillId="6" borderId="2" xfId="1" applyNumberFormat="1" applyFont="1" applyFill="1" applyBorder="1" applyAlignment="1">
      <alignment vertical="center" wrapText="1"/>
    </xf>
    <xf numFmtId="49" fontId="17" fillId="6" borderId="2" xfId="1" applyNumberFormat="1" applyFont="1" applyFill="1" applyBorder="1" applyAlignment="1">
      <alignment horizontal="right" vertical="center" wrapText="1" indent="1"/>
    </xf>
    <xf numFmtId="49" fontId="17" fillId="6" borderId="2" xfId="1" applyNumberFormat="1" applyFont="1" applyFill="1" applyBorder="1" applyAlignment="1">
      <alignment horizontal="center" vertical="center" wrapText="1"/>
    </xf>
    <xf numFmtId="164" fontId="17" fillId="6" borderId="2" xfId="6" applyFont="1" applyFill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left" vertical="center" wrapText="1" indent="1"/>
    </xf>
    <xf numFmtId="49" fontId="17" fillId="0" borderId="1" xfId="1" applyNumberFormat="1" applyFont="1" applyBorder="1" applyAlignment="1">
      <alignment horizontal="left" vertical="center" wrapText="1" indent="1"/>
    </xf>
    <xf numFmtId="49" fontId="17" fillId="19" borderId="2" xfId="1" applyNumberFormat="1" applyFont="1" applyFill="1" applyBorder="1" applyAlignment="1">
      <alignment horizontal="right" vertical="center"/>
    </xf>
    <xf numFmtId="49" fontId="17" fillId="19" borderId="2" xfId="1" applyNumberFormat="1" applyFont="1" applyFill="1" applyBorder="1" applyAlignment="1">
      <alignment horizontal="left" vertical="center" wrapText="1"/>
    </xf>
    <xf numFmtId="49" fontId="17" fillId="19" borderId="2" xfId="1" applyNumberFormat="1" applyFont="1" applyFill="1" applyBorder="1" applyAlignment="1">
      <alignment horizontal="left" vertical="center" wrapText="1" indent="1"/>
    </xf>
    <xf numFmtId="49" fontId="17" fillId="19" borderId="2" xfId="1" applyNumberFormat="1" applyFont="1" applyFill="1" applyBorder="1" applyAlignment="1">
      <alignment vertical="center" wrapText="1"/>
    </xf>
    <xf numFmtId="49" fontId="17" fillId="19" borderId="2" xfId="1" applyNumberFormat="1" applyFont="1" applyFill="1" applyBorder="1" applyAlignment="1">
      <alignment horizontal="right" vertical="center" wrapText="1" indent="1"/>
    </xf>
    <xf numFmtId="164" fontId="17" fillId="19" borderId="2" xfId="6" applyFont="1" applyFill="1" applyBorder="1" applyAlignment="1">
      <alignment horizontal="left" vertical="center" wrapText="1" indent="1"/>
    </xf>
    <xf numFmtId="49" fontId="17" fillId="0" borderId="10" xfId="1" applyNumberFormat="1" applyFont="1" applyBorder="1" applyAlignment="1">
      <alignment horizontal="left" vertical="center" wrapText="1" indent="1"/>
    </xf>
    <xf numFmtId="49" fontId="19" fillId="0" borderId="1" xfId="1" applyNumberFormat="1" applyFont="1" applyBorder="1" applyAlignment="1">
      <alignment horizontal="left" vertical="center" wrapText="1" indent="1"/>
    </xf>
    <xf numFmtId="0" fontId="19" fillId="0" borderId="0" xfId="1" applyFont="1"/>
    <xf numFmtId="49" fontId="17" fillId="20" borderId="2" xfId="1" applyNumberFormat="1" applyFont="1" applyFill="1" applyBorder="1" applyAlignment="1">
      <alignment horizontal="right" vertical="center"/>
    </xf>
    <xf numFmtId="49" fontId="17" fillId="20" borderId="2" xfId="1" applyNumberFormat="1" applyFont="1" applyFill="1" applyBorder="1" applyAlignment="1">
      <alignment horizontal="left" vertical="center" wrapText="1"/>
    </xf>
    <xf numFmtId="49" fontId="17" fillId="20" borderId="2" xfId="1" applyNumberFormat="1" applyFont="1" applyFill="1" applyBorder="1" applyAlignment="1">
      <alignment horizontal="left" vertical="top" wrapText="1"/>
    </xf>
    <xf numFmtId="49" fontId="17" fillId="20" borderId="2" xfId="1" applyNumberFormat="1" applyFont="1" applyFill="1" applyBorder="1" applyAlignment="1">
      <alignment horizontal="left" vertical="center" wrapText="1" indent="1"/>
    </xf>
    <xf numFmtId="49" fontId="18" fillId="20" borderId="2" xfId="1" applyNumberFormat="1" applyFont="1" applyFill="1" applyBorder="1" applyAlignment="1">
      <alignment horizontal="left" vertical="center" wrapText="1" indent="1"/>
    </xf>
    <xf numFmtId="49" fontId="18" fillId="20" borderId="2" xfId="1" applyNumberFormat="1" applyFont="1" applyFill="1" applyBorder="1" applyAlignment="1">
      <alignment vertical="center" wrapText="1"/>
    </xf>
    <xf numFmtId="49" fontId="17" fillId="20" borderId="2" xfId="1" applyNumberFormat="1" applyFont="1" applyFill="1" applyBorder="1" applyAlignment="1">
      <alignment horizontal="right" vertical="center" wrapText="1" indent="1"/>
    </xf>
    <xf numFmtId="164" fontId="17" fillId="20" borderId="2" xfId="6" applyFont="1" applyFill="1" applyBorder="1" applyAlignment="1">
      <alignment horizontal="left" vertical="center" wrapText="1" indent="1"/>
    </xf>
    <xf numFmtId="49" fontId="5" fillId="0" borderId="10" xfId="1" applyNumberFormat="1" applyFont="1" applyBorder="1" applyAlignment="1">
      <alignment horizontal="left" vertical="center" wrapText="1" indent="1"/>
    </xf>
    <xf numFmtId="49" fontId="5" fillId="9" borderId="2" xfId="1" applyNumberFormat="1" applyFont="1" applyFill="1" applyBorder="1" applyAlignment="1">
      <alignment horizontal="right" vertical="center"/>
    </xf>
    <xf numFmtId="49" fontId="5" fillId="9" borderId="2" xfId="1" applyNumberFormat="1" applyFont="1" applyFill="1" applyBorder="1" applyAlignment="1">
      <alignment horizontal="left" vertical="center" wrapText="1"/>
    </xf>
    <xf numFmtId="1" fontId="5" fillId="9" borderId="2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49" fontId="16" fillId="9" borderId="2" xfId="1" applyNumberFormat="1" applyFont="1" applyFill="1" applyBorder="1" applyAlignment="1">
      <alignment horizontal="left" vertical="center" wrapText="1"/>
    </xf>
    <xf numFmtId="49" fontId="16" fillId="9" borderId="2" xfId="1" applyNumberFormat="1" applyFont="1" applyFill="1" applyBorder="1" applyAlignment="1">
      <alignment vertical="center" wrapText="1"/>
    </xf>
    <xf numFmtId="49" fontId="5" fillId="9" borderId="2" xfId="1" applyNumberFormat="1" applyFont="1" applyFill="1" applyBorder="1" applyAlignment="1">
      <alignment horizontal="right" vertical="center" wrapText="1"/>
    </xf>
    <xf numFmtId="164" fontId="5" fillId="9" borderId="2" xfId="6" applyFont="1" applyFill="1" applyBorder="1" applyAlignment="1">
      <alignment horizontal="left" vertical="center" wrapText="1"/>
    </xf>
    <xf numFmtId="164" fontId="4" fillId="9" borderId="2" xfId="6" applyFont="1" applyFill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49" fontId="5" fillId="3" borderId="2" xfId="1" applyNumberFormat="1" applyFont="1" applyFill="1" applyBorder="1" applyAlignment="1">
      <alignment horizontal="right" vertical="center"/>
    </xf>
    <xf numFmtId="49" fontId="5" fillId="3" borderId="2" xfId="1" applyNumberFormat="1" applyFont="1" applyFill="1" applyBorder="1" applyAlignment="1">
      <alignment horizontal="left" vertical="center" wrapText="1"/>
    </xf>
    <xf numFmtId="164" fontId="7" fillId="3" borderId="2" xfId="6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16" fillId="3" borderId="2" xfId="1" applyNumberFormat="1" applyFont="1" applyFill="1" applyBorder="1" applyAlignment="1">
      <alignment vertical="center" wrapText="1"/>
    </xf>
    <xf numFmtId="0" fontId="5" fillId="3" borderId="11" xfId="1" applyFont="1" applyFill="1" applyBorder="1" applyAlignment="1">
      <alignment horizontal="center" vertical="center" wrapText="1"/>
    </xf>
    <xf numFmtId="9" fontId="5" fillId="3" borderId="2" xfId="1" applyNumberFormat="1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right" vertical="center"/>
    </xf>
    <xf numFmtId="164" fontId="27" fillId="3" borderId="2" xfId="6" applyFont="1" applyFill="1" applyBorder="1" applyAlignment="1">
      <alignment vertical="center"/>
    </xf>
    <xf numFmtId="164" fontId="7" fillId="0" borderId="10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right" vertical="center"/>
    </xf>
    <xf numFmtId="2" fontId="4" fillId="5" borderId="2" xfId="1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vertical="center" wrapText="1"/>
    </xf>
    <xf numFmtId="49" fontId="7" fillId="5" borderId="2" xfId="1" applyNumberFormat="1" applyFont="1" applyFill="1" applyBorder="1" applyAlignment="1">
      <alignment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7" fillId="5" borderId="11" xfId="1" applyNumberFormat="1" applyFont="1" applyFill="1" applyBorder="1" applyAlignment="1">
      <alignment vertical="center" wrapText="1"/>
    </xf>
    <xf numFmtId="1" fontId="4" fillId="0" borderId="2" xfId="1" applyNumberFormat="1" applyFont="1" applyBorder="1" applyAlignment="1">
      <alignment horizontal="right" vertical="center"/>
    </xf>
    <xf numFmtId="0" fontId="4" fillId="5" borderId="2" xfId="1" applyFont="1" applyFill="1" applyBorder="1" applyAlignment="1">
      <alignment horizontal="right" vertical="center"/>
    </xf>
    <xf numFmtId="164" fontId="2" fillId="4" borderId="2" xfId="6" applyFont="1" applyFill="1" applyBorder="1" applyAlignment="1">
      <alignment vertical="center"/>
    </xf>
    <xf numFmtId="49" fontId="7" fillId="0" borderId="10" xfId="1" applyNumberFormat="1" applyFont="1" applyBorder="1" applyAlignment="1">
      <alignment horizontal="left" vertical="center" wrapText="1"/>
    </xf>
    <xf numFmtId="164" fontId="2" fillId="0" borderId="2" xfId="6" applyFont="1" applyFill="1" applyBorder="1" applyAlignment="1">
      <alignment vertical="center"/>
    </xf>
    <xf numFmtId="164" fontId="2" fillId="5" borderId="2" xfId="6" applyFont="1" applyFill="1" applyBorder="1" applyAlignment="1">
      <alignment vertical="center"/>
    </xf>
    <xf numFmtId="0" fontId="4" fillId="5" borderId="0" xfId="1" applyFont="1" applyFill="1" applyAlignment="1">
      <alignment vertical="center"/>
    </xf>
    <xf numFmtId="0" fontId="4" fillId="5" borderId="11" xfId="1" applyFont="1" applyFill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49" fontId="7" fillId="0" borderId="2" xfId="1" applyNumberFormat="1" applyFont="1" applyBorder="1" applyAlignment="1">
      <alignment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vertical="center" wrapText="1"/>
    </xf>
    <xf numFmtId="0" fontId="4" fillId="0" borderId="2" xfId="1" applyFont="1" applyBorder="1" applyAlignment="1">
      <alignment horizontal="right" vertical="center"/>
    </xf>
    <xf numFmtId="2" fontId="26" fillId="5" borderId="2" xfId="1" applyNumberFormat="1" applyFont="1" applyFill="1" applyBorder="1" applyAlignment="1">
      <alignment horizontal="left" vertical="center" wrapText="1"/>
    </xf>
    <xf numFmtId="164" fontId="37" fillId="0" borderId="2" xfId="6" applyFont="1" applyFill="1" applyBorder="1" applyAlignment="1">
      <alignment vertical="center"/>
    </xf>
    <xf numFmtId="49" fontId="7" fillId="5" borderId="2" xfId="1" applyNumberFormat="1" applyFont="1" applyFill="1" applyBorder="1" applyAlignment="1">
      <alignment horizontal="left" vertical="center" wrapText="1" indent="2"/>
    </xf>
    <xf numFmtId="49" fontId="7" fillId="0" borderId="9" xfId="1" applyNumberFormat="1" applyFont="1" applyBorder="1" applyAlignment="1">
      <alignment horizontal="left" vertical="center" wrapText="1" indent="2"/>
    </xf>
    <xf numFmtId="49" fontId="7" fillId="0" borderId="10" xfId="1" applyNumberFormat="1" applyFont="1" applyBorder="1" applyAlignment="1">
      <alignment horizontal="left" vertical="center" wrapText="1" indent="2"/>
    </xf>
    <xf numFmtId="49" fontId="7" fillId="0" borderId="1" xfId="1" applyNumberFormat="1" applyFont="1" applyBorder="1" applyAlignment="1">
      <alignment horizontal="left" vertical="center" wrapText="1" indent="2"/>
    </xf>
    <xf numFmtId="0" fontId="4" fillId="5" borderId="0" xfId="1" applyFont="1" applyFill="1"/>
    <xf numFmtId="49" fontId="4" fillId="5" borderId="2" xfId="1" applyNumberFormat="1" applyFont="1" applyFill="1" applyBorder="1" applyAlignment="1">
      <alignment horizontal="left" vertical="center" wrapText="1"/>
    </xf>
    <xf numFmtId="164" fontId="7" fillId="5" borderId="2" xfId="6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9" fontId="4" fillId="0" borderId="2" xfId="1" applyNumberFormat="1" applyFont="1" applyBorder="1" applyAlignment="1">
      <alignment horizontal="right" vertical="center"/>
    </xf>
    <xf numFmtId="49" fontId="4" fillId="21" borderId="2" xfId="1" applyNumberFormat="1" applyFont="1" applyFill="1" applyBorder="1" applyAlignment="1">
      <alignment horizontal="left" vertical="top" wrapText="1"/>
    </xf>
    <xf numFmtId="49" fontId="26" fillId="5" borderId="2" xfId="1" applyNumberFormat="1" applyFont="1" applyFill="1" applyBorder="1" applyAlignment="1">
      <alignment horizontal="left" vertical="center" wrapText="1"/>
    </xf>
    <xf numFmtId="166" fontId="4" fillId="0" borderId="2" xfId="15" applyFont="1" applyFill="1" applyBorder="1" applyAlignment="1">
      <alignment horizontal="right" vertical="center"/>
    </xf>
    <xf numFmtId="0" fontId="5" fillId="3" borderId="2" xfId="1" applyFont="1" applyFill="1" applyBorder="1" applyAlignment="1">
      <alignment horizontal="left" vertical="center" wrapText="1"/>
    </xf>
    <xf numFmtId="164" fontId="19" fillId="3" borderId="2" xfId="6" applyFont="1" applyFill="1" applyBorder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164" fontId="21" fillId="0" borderId="2" xfId="6" applyFont="1" applyFill="1" applyBorder="1" applyAlignment="1">
      <alignment horizontal="right" vertical="center"/>
    </xf>
    <xf numFmtId="164" fontId="26" fillId="4" borderId="2" xfId="13" applyFont="1" applyFill="1" applyBorder="1" applyAlignment="1">
      <alignment vertical="center"/>
    </xf>
    <xf numFmtId="164" fontId="21" fillId="0" borderId="2" xfId="6" applyFont="1" applyFill="1" applyBorder="1" applyAlignment="1">
      <alignment vertical="center"/>
    </xf>
    <xf numFmtId="164" fontId="21" fillId="5" borderId="2" xfId="6" applyFont="1" applyFill="1" applyBorder="1" applyAlignment="1">
      <alignment horizontal="center" vertical="center"/>
    </xf>
    <xf numFmtId="164" fontId="21" fillId="5" borderId="2" xfId="6" applyFont="1" applyFill="1" applyBorder="1" applyAlignment="1">
      <alignment vertical="center"/>
    </xf>
    <xf numFmtId="2" fontId="26" fillId="4" borderId="2" xfId="1" applyNumberFormat="1" applyFont="1" applyFill="1" applyBorder="1" applyAlignment="1">
      <alignment horizontal="left" vertical="top" wrapText="1"/>
    </xf>
    <xf numFmtId="0" fontId="7" fillId="5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/>
    </xf>
    <xf numFmtId="49" fontId="5" fillId="5" borderId="2" xfId="1" applyNumberFormat="1" applyFont="1" applyFill="1" applyBorder="1" applyAlignment="1">
      <alignment horizontal="left" vertical="center" wrapText="1"/>
    </xf>
    <xf numFmtId="2" fontId="26" fillId="4" borderId="2" xfId="1" applyNumberFormat="1" applyFont="1" applyFill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164" fontId="2" fillId="5" borderId="6" xfId="6" applyFont="1" applyFill="1" applyBorder="1" applyAlignment="1">
      <alignment vertical="center"/>
    </xf>
    <xf numFmtId="164" fontId="2" fillId="4" borderId="6" xfId="6" applyFont="1" applyFill="1" applyBorder="1" applyAlignment="1">
      <alignment vertical="center"/>
    </xf>
    <xf numFmtId="49" fontId="7" fillId="0" borderId="2" xfId="1" applyNumberFormat="1" applyFont="1" applyBorder="1" applyAlignment="1">
      <alignment horizontal="left" vertical="center" wrapText="1" indent="2"/>
    </xf>
    <xf numFmtId="49" fontId="4" fillId="0" borderId="3" xfId="1" applyNumberFormat="1" applyFont="1" applyBorder="1" applyAlignment="1">
      <alignment horizontal="right" vertical="center"/>
    </xf>
    <xf numFmtId="49" fontId="7" fillId="5" borderId="2" xfId="1" quotePrefix="1" applyNumberFormat="1" applyFont="1" applyFill="1" applyBorder="1" applyAlignment="1">
      <alignment horizontal="center" vertical="center" wrapText="1"/>
    </xf>
    <xf numFmtId="49" fontId="4" fillId="0" borderId="1" xfId="1" quotePrefix="1" applyNumberFormat="1" applyFont="1" applyBorder="1" applyAlignment="1">
      <alignment horizontal="left" vertical="center" wrapText="1" indent="3"/>
    </xf>
    <xf numFmtId="49" fontId="7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49" fontId="7" fillId="0" borderId="2" xfId="1" quotePrefix="1" applyNumberFormat="1" applyFont="1" applyBorder="1" applyAlignment="1">
      <alignment vertical="center" wrapText="1"/>
    </xf>
    <xf numFmtId="49" fontId="4" fillId="0" borderId="10" xfId="1" quotePrefix="1" applyNumberFormat="1" applyFont="1" applyBorder="1" applyAlignment="1">
      <alignment horizontal="left" vertical="center" wrapText="1" indent="3"/>
    </xf>
    <xf numFmtId="164" fontId="4" fillId="4" borderId="2" xfId="6" applyFont="1" applyFill="1" applyBorder="1" applyAlignment="1">
      <alignment vertical="center"/>
    </xf>
    <xf numFmtId="164" fontId="4" fillId="5" borderId="2" xfId="6" applyFont="1" applyFill="1" applyBorder="1" applyAlignment="1">
      <alignment vertical="center"/>
    </xf>
    <xf numFmtId="49" fontId="4" fillId="0" borderId="0" xfId="1" applyNumberFormat="1" applyFont="1" applyAlignment="1">
      <alignment horizontal="left" vertical="center" wrapText="1" indent="2"/>
    </xf>
    <xf numFmtId="49" fontId="7" fillId="5" borderId="2" xfId="1" quotePrefix="1" applyNumberFormat="1" applyFont="1" applyFill="1" applyBorder="1" applyAlignment="1">
      <alignment horizontal="left" vertical="center" wrapText="1" indent="2"/>
    </xf>
    <xf numFmtId="49" fontId="17" fillId="22" borderId="2" xfId="1" applyNumberFormat="1" applyFont="1" applyFill="1" applyBorder="1" applyAlignment="1">
      <alignment horizontal="right" vertical="center"/>
    </xf>
    <xf numFmtId="49" fontId="17" fillId="22" borderId="2" xfId="1" applyNumberFormat="1" applyFont="1" applyFill="1" applyBorder="1" applyAlignment="1">
      <alignment horizontal="left" vertical="center" wrapText="1"/>
    </xf>
    <xf numFmtId="49" fontId="17" fillId="22" borderId="2" xfId="1" applyNumberFormat="1" applyFont="1" applyFill="1" applyBorder="1" applyAlignment="1">
      <alignment horizontal="left" vertical="top" wrapText="1"/>
    </xf>
    <xf numFmtId="49" fontId="18" fillId="22" borderId="2" xfId="1" applyNumberFormat="1" applyFont="1" applyFill="1" applyBorder="1" applyAlignment="1">
      <alignment horizontal="left" vertical="center" wrapText="1" indent="1"/>
    </xf>
    <xf numFmtId="49" fontId="18" fillId="22" borderId="2" xfId="1" applyNumberFormat="1" applyFont="1" applyFill="1" applyBorder="1" applyAlignment="1">
      <alignment vertical="center" wrapText="1"/>
    </xf>
    <xf numFmtId="49" fontId="17" fillId="22" borderId="2" xfId="1" applyNumberFormat="1" applyFont="1" applyFill="1" applyBorder="1" applyAlignment="1">
      <alignment horizontal="left" vertical="center" wrapText="1" indent="1"/>
    </xf>
    <xf numFmtId="49" fontId="17" fillId="22" borderId="2" xfId="1" applyNumberFormat="1" applyFont="1" applyFill="1" applyBorder="1" applyAlignment="1">
      <alignment horizontal="right" vertical="center" wrapText="1" indent="1"/>
    </xf>
    <xf numFmtId="164" fontId="17" fillId="22" borderId="2" xfId="6" applyFont="1" applyFill="1" applyBorder="1" applyAlignment="1">
      <alignment horizontal="left" vertical="center" wrapText="1" indent="1"/>
    </xf>
    <xf numFmtId="0" fontId="42" fillId="0" borderId="0" xfId="1" applyFont="1" applyAlignment="1">
      <alignment horizontal="right" vertical="center"/>
    </xf>
    <xf numFmtId="164" fontId="4" fillId="0" borderId="0" xfId="1" applyNumberFormat="1" applyFont="1"/>
    <xf numFmtId="0" fontId="4" fillId="0" borderId="0" xfId="1" applyFont="1" applyAlignment="1">
      <alignment horizontal="right" vertical="center"/>
    </xf>
    <xf numFmtId="0" fontId="5" fillId="9" borderId="2" xfId="1" applyFont="1" applyFill="1" applyBorder="1" applyAlignment="1">
      <alignment horizontal="left" vertical="center" wrapText="1"/>
    </xf>
    <xf numFmtId="49" fontId="5" fillId="9" borderId="2" xfId="1" applyNumberFormat="1" applyFont="1" applyFill="1" applyBorder="1" applyAlignment="1">
      <alignment horizontal="left" vertical="top" wrapText="1"/>
    </xf>
    <xf numFmtId="0" fontId="15" fillId="0" borderId="0" xfId="1" applyFont="1" applyAlignment="1">
      <alignment horizontal="left" vertical="top"/>
    </xf>
    <xf numFmtId="2" fontId="4" fillId="4" borderId="2" xfId="1" applyNumberFormat="1" applyFont="1" applyFill="1" applyBorder="1" applyAlignment="1">
      <alignment horizontal="left" vertical="top" wrapText="1"/>
    </xf>
    <xf numFmtId="2" fontId="4" fillId="4" borderId="2" xfId="1" applyNumberFormat="1" applyFont="1" applyFill="1" applyBorder="1" applyAlignment="1">
      <alignment horizontal="left" vertical="center" wrapText="1"/>
    </xf>
    <xf numFmtId="164" fontId="15" fillId="5" borderId="2" xfId="6" applyFont="1" applyFill="1" applyBorder="1" applyAlignment="1">
      <alignment vertical="center"/>
    </xf>
    <xf numFmtId="164" fontId="15" fillId="0" borderId="2" xfId="6" applyFont="1" applyFill="1" applyBorder="1" applyAlignment="1">
      <alignment vertical="center"/>
    </xf>
    <xf numFmtId="164" fontId="21" fillId="5" borderId="2" xfId="6" applyFont="1" applyFill="1" applyBorder="1" applyAlignment="1">
      <alignment vertical="center" wrapText="1"/>
    </xf>
    <xf numFmtId="49" fontId="5" fillId="3" borderId="2" xfId="1" applyNumberFormat="1" applyFont="1" applyFill="1" applyBorder="1" applyAlignment="1">
      <alignment vertical="center" wrapText="1"/>
    </xf>
    <xf numFmtId="164" fontId="4" fillId="5" borderId="2" xfId="6" applyFont="1" applyFill="1" applyBorder="1" applyAlignment="1">
      <alignment vertical="center" wrapText="1"/>
    </xf>
    <xf numFmtId="9" fontId="21" fillId="5" borderId="2" xfId="27" applyFont="1" applyFill="1" applyBorder="1" applyAlignment="1">
      <alignment vertical="center"/>
    </xf>
    <xf numFmtId="164" fontId="21" fillId="5" borderId="2" xfId="27" applyNumberFormat="1" applyFont="1" applyFill="1" applyBorder="1" applyAlignment="1">
      <alignment vertical="center"/>
    </xf>
    <xf numFmtId="164" fontId="21" fillId="0" borderId="3" xfId="6" applyFont="1" applyFill="1" applyBorder="1" applyAlignment="1">
      <alignment horizontal="center" vertical="top" wrapText="1"/>
    </xf>
    <xf numFmtId="164" fontId="26" fillId="4" borderId="3" xfId="6" applyFont="1" applyFill="1" applyBorder="1" applyAlignment="1">
      <alignment vertical="center" wrapText="1"/>
    </xf>
    <xf numFmtId="164" fontId="19" fillId="5" borderId="2" xfId="6" applyFont="1" applyFill="1" applyBorder="1" applyAlignment="1">
      <alignment vertical="center"/>
    </xf>
    <xf numFmtId="164" fontId="21" fillId="5" borderId="2" xfId="6" applyFont="1" applyFill="1" applyBorder="1" applyAlignment="1">
      <alignment horizontal="center" vertical="top" wrapText="1"/>
    </xf>
    <xf numFmtId="49" fontId="4" fillId="4" borderId="2" xfId="1" applyNumberFormat="1" applyFont="1" applyFill="1" applyBorder="1" applyAlignment="1">
      <alignment vertical="top" wrapText="1"/>
    </xf>
    <xf numFmtId="164" fontId="4" fillId="0" borderId="0" xfId="1" applyNumberFormat="1" applyFont="1" applyAlignment="1">
      <alignment horizontal="left" wrapText="1"/>
    </xf>
    <xf numFmtId="164" fontId="4" fillId="0" borderId="0" xfId="6" applyFont="1" applyAlignment="1">
      <alignment horizontal="right"/>
    </xf>
    <xf numFmtId="0" fontId="4" fillId="5" borderId="2" xfId="1" applyFont="1" applyFill="1" applyBorder="1" applyAlignment="1">
      <alignment horizontal="left" vertical="center" wrapText="1"/>
    </xf>
    <xf numFmtId="164" fontId="26" fillId="4" borderId="2" xfId="6" applyFont="1" applyFill="1" applyBorder="1" applyAlignment="1">
      <alignment vertical="center"/>
    </xf>
    <xf numFmtId="164" fontId="21" fillId="4" borderId="2" xfId="6" applyFont="1" applyFill="1" applyBorder="1" applyAlignment="1">
      <alignment vertical="center"/>
    </xf>
    <xf numFmtId="164" fontId="19" fillId="3" borderId="2" xfId="6" applyFont="1" applyFill="1" applyBorder="1" applyAlignment="1">
      <alignment horizontal="right" vertical="center"/>
    </xf>
    <xf numFmtId="164" fontId="21" fillId="0" borderId="2" xfId="6" applyFont="1" applyFill="1" applyBorder="1" applyAlignment="1">
      <alignment horizontal="center" vertical="center"/>
    </xf>
    <xf numFmtId="0" fontId="4" fillId="5" borderId="2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49" fontId="19" fillId="9" borderId="2" xfId="1" applyNumberFormat="1" applyFont="1" applyFill="1" applyBorder="1" applyAlignment="1">
      <alignment horizontal="left" vertical="top" wrapText="1"/>
    </xf>
    <xf numFmtId="49" fontId="4" fillId="0" borderId="2" xfId="1" applyNumberFormat="1" applyFont="1" applyBorder="1" applyAlignment="1">
      <alignment horizontal="left" vertical="center" wrapText="1"/>
    </xf>
    <xf numFmtId="164" fontId="7" fillId="0" borderId="2" xfId="6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vertical="center" wrapText="1"/>
    </xf>
    <xf numFmtId="49" fontId="4" fillId="21" borderId="2" xfId="1" applyNumberFormat="1" applyFont="1" applyFill="1" applyBorder="1" applyAlignment="1">
      <alignment horizontal="left" vertical="top" wrapText="1" indent="2"/>
    </xf>
    <xf numFmtId="164" fontId="5" fillId="3" borderId="2" xfId="1" applyNumberFormat="1" applyFont="1" applyFill="1" applyBorder="1" applyAlignment="1">
      <alignment horizontal="left" vertical="center" wrapText="1"/>
    </xf>
    <xf numFmtId="49" fontId="5" fillId="5" borderId="2" xfId="1" applyNumberFormat="1" applyFont="1" applyFill="1" applyBorder="1" applyAlignment="1">
      <alignment horizontal="left" vertical="top" wrapText="1"/>
    </xf>
    <xf numFmtId="164" fontId="5" fillId="5" borderId="2" xfId="6" applyFont="1" applyFill="1" applyBorder="1" applyAlignment="1">
      <alignment horizontal="center" vertical="center" wrapText="1"/>
    </xf>
    <xf numFmtId="49" fontId="5" fillId="5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19" fillId="0" borderId="2" xfId="6" applyFont="1" applyFill="1" applyBorder="1" applyAlignment="1">
      <alignment horizontal="right" vertical="center"/>
    </xf>
    <xf numFmtId="166" fontId="5" fillId="0" borderId="2" xfId="15" applyFont="1" applyFill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64" fontId="41" fillId="4" borderId="2" xfId="13" applyFont="1" applyFill="1" applyBorder="1" applyAlignment="1">
      <alignment vertical="center"/>
    </xf>
    <xf numFmtId="164" fontId="19" fillId="0" borderId="2" xfId="6" applyFont="1" applyFill="1" applyBorder="1" applyAlignment="1">
      <alignment vertical="center"/>
    </xf>
    <xf numFmtId="164" fontId="19" fillId="5" borderId="2" xfId="6" applyFont="1" applyFill="1" applyBorder="1" applyAlignment="1">
      <alignment horizontal="center" vertical="center"/>
    </xf>
    <xf numFmtId="164" fontId="5" fillId="0" borderId="10" xfId="1" applyNumberFormat="1" applyFont="1" applyBorder="1" applyAlignment="1">
      <alignment horizontal="left" vertical="center" wrapText="1"/>
    </xf>
    <xf numFmtId="2" fontId="4" fillId="5" borderId="2" xfId="1" applyNumberFormat="1" applyFont="1" applyFill="1" applyBorder="1" applyAlignment="1">
      <alignment horizontal="left" vertical="top" wrapText="1" indent="2"/>
    </xf>
    <xf numFmtId="164" fontId="21" fillId="5" borderId="2" xfId="6" applyFont="1" applyFill="1" applyBorder="1" applyAlignment="1">
      <alignment horizontal="left" vertical="top"/>
    </xf>
    <xf numFmtId="164" fontId="21" fillId="0" borderId="2" xfId="13" applyFont="1" applyFill="1" applyBorder="1" applyAlignment="1">
      <alignment vertical="center"/>
    </xf>
    <xf numFmtId="0" fontId="35" fillId="6" borderId="2" xfId="0" applyFont="1" applyFill="1" applyBorder="1" applyAlignment="1">
      <alignment horizontal="right" vertical="center"/>
    </xf>
    <xf numFmtId="0" fontId="18" fillId="19" borderId="2" xfId="1" applyFont="1" applyFill="1" applyBorder="1" applyAlignment="1">
      <alignment horizontal="right" vertical="center"/>
    </xf>
    <xf numFmtId="0" fontId="18" fillId="19" borderId="2" xfId="1" applyFont="1" applyFill="1" applyBorder="1" applyAlignment="1">
      <alignment horizontal="left" vertical="center" wrapText="1"/>
    </xf>
    <xf numFmtId="0" fontId="18" fillId="20" borderId="2" xfId="1" applyFont="1" applyFill="1" applyBorder="1" applyAlignment="1">
      <alignment horizontal="right" vertical="center"/>
    </xf>
    <xf numFmtId="0" fontId="18" fillId="20" borderId="2" xfId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1" xfId="0" applyBorder="1"/>
    <xf numFmtId="0" fontId="0" fillId="0" borderId="10" xfId="0" applyBorder="1"/>
    <xf numFmtId="0" fontId="0" fillId="0" borderId="42" xfId="0" applyBorder="1"/>
    <xf numFmtId="0" fontId="0" fillId="0" borderId="43" xfId="0" applyBorder="1"/>
    <xf numFmtId="0" fontId="52" fillId="0" borderId="0" xfId="1" applyFont="1"/>
    <xf numFmtId="0" fontId="53" fillId="0" borderId="0" xfId="1" applyFont="1"/>
    <xf numFmtId="0" fontId="53" fillId="0" borderId="49" xfId="1" applyFont="1" applyBorder="1"/>
    <xf numFmtId="0" fontId="9" fillId="0" borderId="47" xfId="1" applyFont="1" applyBorder="1" applyAlignment="1">
      <alignment horizontal="left"/>
    </xf>
    <xf numFmtId="0" fontId="53" fillId="0" borderId="47" xfId="1" applyFont="1" applyBorder="1" applyAlignment="1">
      <alignment horizontal="left"/>
    </xf>
    <xf numFmtId="0" fontId="52" fillId="0" borderId="50" xfId="1" quotePrefix="1" applyFont="1" applyBorder="1" applyAlignment="1">
      <alignment horizontal="left"/>
    </xf>
    <xf numFmtId="0" fontId="9" fillId="0" borderId="0" xfId="1" applyFont="1" applyAlignment="1">
      <alignment horizontal="right"/>
    </xf>
    <xf numFmtId="0" fontId="9" fillId="0" borderId="51" xfId="1" applyFont="1" applyBorder="1" applyAlignment="1">
      <alignment horizontal="right"/>
    </xf>
    <xf numFmtId="0" fontId="52" fillId="0" borderId="51" xfId="1" applyFont="1" applyBorder="1" applyAlignment="1">
      <alignment horizontal="left"/>
    </xf>
    <xf numFmtId="0" fontId="3" fillId="0" borderId="51" xfId="1" applyBorder="1" applyAlignment="1">
      <alignment horizontal="left"/>
    </xf>
    <xf numFmtId="0" fontId="9" fillId="0" borderId="51" xfId="1" applyFont="1" applyBorder="1" applyAlignment="1">
      <alignment horizontal="left"/>
    </xf>
    <xf numFmtId="0" fontId="52" fillId="0" borderId="47" xfId="1" applyFont="1" applyBorder="1" applyAlignment="1">
      <alignment horizontal="left"/>
    </xf>
    <xf numFmtId="0" fontId="3" fillId="0" borderId="51" xfId="1" applyBorder="1"/>
    <xf numFmtId="0" fontId="9" fillId="0" borderId="0" xfId="1" applyFont="1" applyAlignment="1">
      <alignment horizontal="center" vertical="center"/>
    </xf>
    <xf numFmtId="49" fontId="55" fillId="0" borderId="0" xfId="1" applyNumberFormat="1" applyFont="1" applyAlignment="1">
      <alignment wrapText="1"/>
    </xf>
    <xf numFmtId="0" fontId="57" fillId="0" borderId="0" xfId="1" applyFont="1"/>
    <xf numFmtId="9" fontId="57" fillId="17" borderId="54" xfId="31" applyFont="1" applyFill="1" applyBorder="1" applyAlignment="1">
      <alignment horizontal="center"/>
    </xf>
    <xf numFmtId="0" fontId="57" fillId="0" borderId="37" xfId="1" applyFont="1" applyBorder="1" applyAlignment="1">
      <alignment horizontal="center"/>
    </xf>
    <xf numFmtId="0" fontId="10" fillId="0" borderId="0" xfId="1" applyFont="1"/>
    <xf numFmtId="9" fontId="10" fillId="17" borderId="54" xfId="31" applyFont="1" applyFill="1" applyBorder="1" applyAlignment="1">
      <alignment horizontal="center"/>
    </xf>
    <xf numFmtId="0" fontId="10" fillId="0" borderId="0" xfId="1" applyFont="1" applyAlignment="1">
      <alignment horizontal="right"/>
    </xf>
    <xf numFmtId="0" fontId="10" fillId="0" borderId="37" xfId="1" applyFont="1" applyBorder="1" applyAlignment="1">
      <alignment horizontal="center"/>
    </xf>
    <xf numFmtId="9" fontId="10" fillId="17" borderId="55" xfId="31" applyFont="1" applyFill="1" applyBorder="1" applyAlignment="1">
      <alignment horizontal="center"/>
    </xf>
    <xf numFmtId="0" fontId="10" fillId="0" borderId="29" xfId="1" applyFont="1" applyBorder="1" applyAlignment="1">
      <alignment vertical="center"/>
    </xf>
    <xf numFmtId="0" fontId="10" fillId="0" borderId="24" xfId="1" applyFont="1" applyBorder="1" applyAlignment="1">
      <alignment vertical="center"/>
    </xf>
    <xf numFmtId="0" fontId="57" fillId="0" borderId="29" xfId="1" applyFont="1" applyBorder="1"/>
    <xf numFmtId="0" fontId="57" fillId="0" borderId="29" xfId="1" applyFont="1" applyBorder="1" applyAlignment="1">
      <alignment horizontal="left" wrapText="1"/>
    </xf>
    <xf numFmtId="0" fontId="10" fillId="0" borderId="29" xfId="1" applyFont="1" applyBorder="1" applyAlignment="1">
      <alignment horizontal="right"/>
    </xf>
    <xf numFmtId="171" fontId="28" fillId="13" borderId="23" xfId="0" applyNumberFormat="1" applyFont="1" applyFill="1" applyBorder="1" applyAlignment="1">
      <alignment vertical="center"/>
    </xf>
    <xf numFmtId="0" fontId="28" fillId="13" borderId="23" xfId="0" applyFont="1" applyFill="1" applyBorder="1" applyAlignment="1">
      <alignment vertical="center"/>
    </xf>
    <xf numFmtId="171" fontId="28" fillId="24" borderId="23" xfId="0" applyNumberFormat="1" applyFont="1" applyFill="1" applyBorder="1" applyAlignment="1">
      <alignment vertical="center" wrapText="1"/>
    </xf>
    <xf numFmtId="0" fontId="28" fillId="24" borderId="23" xfId="0" applyFont="1" applyFill="1" applyBorder="1" applyAlignment="1">
      <alignment vertical="center" wrapText="1"/>
    </xf>
    <xf numFmtId="0" fontId="28" fillId="14" borderId="23" xfId="0" applyFont="1" applyFill="1" applyBorder="1" applyAlignment="1">
      <alignment horizontal="center" vertical="center" wrapText="1"/>
    </xf>
    <xf numFmtId="0" fontId="28" fillId="23" borderId="23" xfId="0" applyFont="1" applyFill="1" applyBorder="1" applyAlignment="1">
      <alignment horizontal="center" vertical="center" wrapText="1"/>
    </xf>
    <xf numFmtId="0" fontId="46" fillId="23" borderId="23" xfId="0" applyFont="1" applyFill="1" applyBorder="1" applyAlignment="1">
      <alignment horizontal="center" vertical="center" wrapText="1"/>
    </xf>
    <xf numFmtId="0" fontId="46" fillId="14" borderId="23" xfId="0" applyFont="1" applyFill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left" vertical="center" wrapText="1"/>
    </xf>
    <xf numFmtId="0" fontId="28" fillId="0" borderId="23" xfId="0" applyFont="1" applyBorder="1" applyAlignment="1">
      <alignment horizontal="center" vertical="center" wrapText="1"/>
    </xf>
    <xf numFmtId="3" fontId="28" fillId="0" borderId="23" xfId="0" applyNumberFormat="1" applyFont="1" applyBorder="1" applyAlignment="1">
      <alignment horizontal="center" vertical="center" wrapText="1"/>
    </xf>
    <xf numFmtId="3" fontId="48" fillId="0" borderId="23" xfId="0" applyNumberFormat="1" applyFont="1" applyBorder="1" applyAlignment="1">
      <alignment horizontal="center" vertical="center" wrapText="1"/>
    </xf>
    <xf numFmtId="1" fontId="48" fillId="0" borderId="23" xfId="0" applyNumberFormat="1" applyFont="1" applyBorder="1" applyAlignment="1">
      <alignment horizontal="center" vertical="center" wrapText="1"/>
    </xf>
    <xf numFmtId="0" fontId="28" fillId="0" borderId="23" xfId="0" applyFont="1" applyBorder="1" applyAlignment="1">
      <alignment vertical="center" wrapText="1"/>
    </xf>
    <xf numFmtId="49" fontId="21" fillId="0" borderId="23" xfId="0" applyNumberFormat="1" applyFont="1" applyBorder="1" applyAlignment="1">
      <alignment horizontal="left" vertical="center" wrapText="1"/>
    </xf>
    <xf numFmtId="0" fontId="21" fillId="15" borderId="23" xfId="0" applyFont="1" applyFill="1" applyBorder="1" applyAlignment="1">
      <alignment vertical="center" wrapText="1"/>
    </xf>
    <xf numFmtId="3" fontId="21" fillId="0" borderId="23" xfId="0" applyNumberFormat="1" applyFont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 vertical="center" wrapText="1"/>
    </xf>
    <xf numFmtId="1" fontId="26" fillId="0" borderId="23" xfId="0" applyNumberFormat="1" applyFont="1" applyBorder="1" applyAlignment="1">
      <alignment horizontal="center" vertical="center" wrapText="1"/>
    </xf>
    <xf numFmtId="0" fontId="20" fillId="15" borderId="23" xfId="0" applyFont="1" applyFill="1" applyBorder="1" applyAlignment="1">
      <alignment vertical="center" wrapText="1"/>
    </xf>
    <xf numFmtId="0" fontId="28" fillId="15" borderId="23" xfId="0" applyFont="1" applyFill="1" applyBorder="1" applyAlignment="1">
      <alignment vertical="center" wrapText="1"/>
    </xf>
    <xf numFmtId="0" fontId="24" fillId="15" borderId="23" xfId="0" applyFont="1" applyFill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0" fillId="0" borderId="23" xfId="0" applyFont="1" applyBorder="1" applyAlignment="1">
      <alignment vertical="center" wrapText="1"/>
    </xf>
    <xf numFmtId="0" fontId="1" fillId="15" borderId="23" xfId="0" applyFont="1" applyFill="1" applyBorder="1" applyAlignment="1">
      <alignment vertical="center" wrapText="1"/>
    </xf>
    <xf numFmtId="3" fontId="28" fillId="24" borderId="23" xfId="0" applyNumberFormat="1" applyFont="1" applyFill="1" applyBorder="1" applyAlignment="1">
      <alignment vertical="center" wrapText="1"/>
    </xf>
    <xf numFmtId="0" fontId="28" fillId="13" borderId="24" xfId="0" applyFont="1" applyFill="1" applyBorder="1" applyAlignment="1">
      <alignment vertical="center"/>
    </xf>
    <xf numFmtId="0" fontId="28" fillId="24" borderId="24" xfId="0" applyFont="1" applyFill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28" fillId="0" borderId="24" xfId="0" applyFont="1" applyBorder="1" applyAlignment="1">
      <alignment horizontal="justify" vertical="center" wrapText="1"/>
    </xf>
    <xf numFmtId="0" fontId="23" fillId="15" borderId="29" xfId="0" applyFont="1" applyFill="1" applyBorder="1" applyAlignment="1">
      <alignment horizontal="left" vertical="center" wrapText="1" indent="4"/>
    </xf>
    <xf numFmtId="0" fontId="25" fillId="15" borderId="24" xfId="0" applyFont="1" applyFill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49" fillId="0" borderId="24" xfId="0" applyFont="1" applyBorder="1" applyAlignment="1">
      <alignment horizontal="justify" vertical="center" wrapText="1"/>
    </xf>
    <xf numFmtId="0" fontId="50" fillId="0" borderId="24" xfId="0" applyFont="1" applyBorder="1" applyAlignment="1">
      <alignment vertical="top" wrapText="1"/>
    </xf>
    <xf numFmtId="0" fontId="23" fillId="15" borderId="30" xfId="0" applyFont="1" applyFill="1" applyBorder="1" applyAlignment="1">
      <alignment horizontal="left" vertical="center" wrapText="1" indent="4"/>
    </xf>
    <xf numFmtId="49" fontId="21" fillId="0" borderId="25" xfId="0" applyNumberFormat="1" applyFont="1" applyBorder="1" applyAlignment="1">
      <alignment horizontal="left" vertical="center" wrapText="1"/>
    </xf>
    <xf numFmtId="0" fontId="20" fillId="15" borderId="25" xfId="0" applyFont="1" applyFill="1" applyBorder="1" applyAlignment="1">
      <alignment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6" fillId="0" borderId="25" xfId="0" applyNumberFormat="1" applyFont="1" applyBorder="1" applyAlignment="1">
      <alignment horizontal="center" vertical="center" wrapText="1"/>
    </xf>
    <xf numFmtId="1" fontId="26" fillId="0" borderId="25" xfId="0" applyNumberFormat="1" applyFont="1" applyBorder="1" applyAlignment="1">
      <alignment horizontal="center" vertical="center" wrapText="1"/>
    </xf>
    <xf numFmtId="0" fontId="25" fillId="15" borderId="26" xfId="0" applyFont="1" applyFill="1" applyBorder="1" applyAlignment="1">
      <alignment vertical="center" wrapText="1"/>
    </xf>
    <xf numFmtId="0" fontId="23" fillId="15" borderId="0" xfId="0" applyFont="1" applyFill="1" applyAlignment="1">
      <alignment horizontal="left" vertical="center" wrapText="1" indent="4"/>
    </xf>
    <xf numFmtId="49" fontId="21" fillId="0" borderId="0" xfId="0" applyNumberFormat="1" applyFont="1" applyAlignment="1">
      <alignment horizontal="left" vertical="center" wrapText="1"/>
    </xf>
    <xf numFmtId="0" fontId="20" fillId="15" borderId="0" xfId="0" applyFont="1" applyFill="1" applyAlignment="1">
      <alignment vertical="center" wrapText="1"/>
    </xf>
    <xf numFmtId="3" fontId="21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 wrapText="1"/>
    </xf>
    <xf numFmtId="0" fontId="25" fillId="15" borderId="0" xfId="0" applyFont="1" applyFill="1" applyAlignment="1">
      <alignment vertical="center" wrapText="1"/>
    </xf>
    <xf numFmtId="0" fontId="19" fillId="15" borderId="23" xfId="0" applyFont="1" applyFill="1" applyBorder="1" applyAlignment="1">
      <alignment vertical="center" wrapText="1"/>
    </xf>
    <xf numFmtId="171" fontId="28" fillId="13" borderId="21" xfId="0" applyNumberFormat="1" applyFont="1" applyFill="1" applyBorder="1" applyAlignment="1">
      <alignment vertical="center"/>
    </xf>
    <xf numFmtId="0" fontId="28" fillId="13" borderId="21" xfId="0" applyFont="1" applyFill="1" applyBorder="1" applyAlignment="1">
      <alignment vertical="center"/>
    </xf>
    <xf numFmtId="0" fontId="28" fillId="13" borderId="22" xfId="0" applyFont="1" applyFill="1" applyBorder="1" applyAlignment="1">
      <alignment vertical="center"/>
    </xf>
    <xf numFmtId="0" fontId="28" fillId="15" borderId="24" xfId="0" applyFont="1" applyFill="1" applyBorder="1" applyAlignment="1">
      <alignment vertical="center" wrapText="1"/>
    </xf>
    <xf numFmtId="0" fontId="19" fillId="15" borderId="24" xfId="0" applyFont="1" applyFill="1" applyBorder="1" applyAlignment="1">
      <alignment vertical="center" wrapText="1"/>
    </xf>
    <xf numFmtId="0" fontId="19" fillId="15" borderId="25" xfId="0" applyFont="1" applyFill="1" applyBorder="1" applyAlignment="1">
      <alignment vertical="center" wrapText="1"/>
    </xf>
    <xf numFmtId="0" fontId="19" fillId="15" borderId="26" xfId="0" applyFont="1" applyFill="1" applyBorder="1" applyAlignment="1">
      <alignment vertical="center" wrapText="1"/>
    </xf>
    <xf numFmtId="0" fontId="56" fillId="0" borderId="0" xfId="1" applyFont="1"/>
    <xf numFmtId="49" fontId="56" fillId="0" borderId="0" xfId="1" applyNumberFormat="1" applyFont="1" applyAlignment="1">
      <alignment wrapText="1"/>
    </xf>
    <xf numFmtId="0" fontId="1" fillId="0" borderId="0" xfId="0" applyFont="1"/>
    <xf numFmtId="0" fontId="57" fillId="17" borderId="30" xfId="1" applyFont="1" applyFill="1" applyBorder="1" applyAlignment="1">
      <alignment vertical="center" wrapText="1"/>
    </xf>
    <xf numFmtId="0" fontId="57" fillId="17" borderId="25" xfId="1" applyFont="1" applyFill="1" applyBorder="1" applyAlignment="1">
      <alignment horizontal="center" vertical="center" wrapText="1"/>
    </xf>
    <xf numFmtId="0" fontId="1" fillId="17" borderId="23" xfId="0" applyFont="1" applyFill="1" applyBorder="1"/>
    <xf numFmtId="0" fontId="1" fillId="17" borderId="29" xfId="0" applyFont="1" applyFill="1" applyBorder="1"/>
    <xf numFmtId="0" fontId="1" fillId="17" borderId="24" xfId="0" applyFont="1" applyFill="1" applyBorder="1"/>
    <xf numFmtId="0" fontId="1" fillId="17" borderId="30" xfId="0" applyFont="1" applyFill="1" applyBorder="1"/>
    <xf numFmtId="0" fontId="1" fillId="17" borderId="25" xfId="0" applyFont="1" applyFill="1" applyBorder="1"/>
    <xf numFmtId="0" fontId="1" fillId="17" borderId="26" xfId="0" applyFont="1" applyFill="1" applyBorder="1"/>
    <xf numFmtId="0" fontId="30" fillId="25" borderId="2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20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/>
    </xf>
    <xf numFmtId="0" fontId="3" fillId="0" borderId="0" xfId="1" applyAlignment="1">
      <alignment wrapText="1"/>
    </xf>
    <xf numFmtId="0" fontId="55" fillId="25" borderId="20" xfId="1" applyFont="1" applyFill="1" applyBorder="1" applyAlignment="1">
      <alignment vertical="center" wrapText="1"/>
    </xf>
    <xf numFmtId="0" fontId="55" fillId="3" borderId="30" xfId="1" applyFont="1" applyFill="1" applyBorder="1" applyAlignment="1">
      <alignment vertical="center" wrapText="1"/>
    </xf>
    <xf numFmtId="0" fontId="54" fillId="3" borderId="29" xfId="1" applyFont="1" applyFill="1" applyBorder="1" applyAlignment="1">
      <alignment horizontal="center" vertical="center" wrapText="1"/>
    </xf>
    <xf numFmtId="0" fontId="54" fillId="3" borderId="23" xfId="1" applyFont="1" applyFill="1" applyBorder="1" applyAlignment="1">
      <alignment horizontal="center" vertical="center" wrapText="1"/>
    </xf>
    <xf numFmtId="0" fontId="54" fillId="3" borderId="23" xfId="1" applyFont="1" applyFill="1" applyBorder="1" applyAlignment="1">
      <alignment vertical="center" wrapText="1"/>
    </xf>
    <xf numFmtId="0" fontId="54" fillId="3" borderId="24" xfId="1" applyFont="1" applyFill="1" applyBorder="1" applyAlignment="1">
      <alignment horizontal="center" vertical="center" wrapText="1"/>
    </xf>
    <xf numFmtId="0" fontId="57" fillId="17" borderId="26" xfId="1" applyFont="1" applyFill="1" applyBorder="1"/>
    <xf numFmtId="0" fontId="57" fillId="17" borderId="23" xfId="1" applyFont="1" applyFill="1" applyBorder="1" applyAlignment="1">
      <alignment horizontal="center" vertical="center" wrapText="1"/>
    </xf>
    <xf numFmtId="0" fontId="57" fillId="17" borderId="24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57" fillId="17" borderId="23" xfId="1" applyFont="1" applyFill="1" applyBorder="1" applyAlignment="1">
      <alignment horizontal="center" vertical="center"/>
    </xf>
    <xf numFmtId="0" fontId="57" fillId="0" borderId="24" xfId="1" applyFont="1" applyBorder="1"/>
    <xf numFmtId="0" fontId="57" fillId="21" borderId="25" xfId="1" applyFont="1" applyFill="1" applyBorder="1" applyAlignment="1">
      <alignment horizontal="center" vertical="center"/>
    </xf>
    <xf numFmtId="0" fontId="57" fillId="0" borderId="26" xfId="1" applyFont="1" applyBorder="1"/>
    <xf numFmtId="0" fontId="57" fillId="0" borderId="23" xfId="1" applyFont="1" applyBorder="1" applyAlignment="1">
      <alignment horizontal="center" vertical="center"/>
    </xf>
    <xf numFmtId="0" fontId="57" fillId="0" borderId="25" xfId="1" applyFont="1" applyBorder="1"/>
    <xf numFmtId="0" fontId="57" fillId="17" borderId="23" xfId="1" applyFont="1" applyFill="1" applyBorder="1" applyAlignment="1">
      <alignment vertical="center" wrapText="1"/>
    </xf>
    <xf numFmtId="0" fontId="55" fillId="25" borderId="23" xfId="1" applyFont="1" applyFill="1" applyBorder="1" applyAlignment="1">
      <alignment vertical="center" wrapText="1"/>
    </xf>
    <xf numFmtId="0" fontId="55" fillId="3" borderId="23" xfId="1" applyFont="1" applyFill="1" applyBorder="1" applyAlignment="1">
      <alignment vertical="center" wrapText="1"/>
    </xf>
    <xf numFmtId="0" fontId="57" fillId="17" borderId="23" xfId="1" applyFont="1" applyFill="1" applyBorder="1"/>
    <xf numFmtId="0" fontId="55" fillId="21" borderId="20" xfId="1" applyFont="1" applyFill="1" applyBorder="1" applyAlignment="1">
      <alignment horizontal="center" vertical="center" wrapText="1"/>
    </xf>
    <xf numFmtId="0" fontId="55" fillId="21" borderId="21" xfId="1" applyFont="1" applyFill="1" applyBorder="1" applyAlignment="1">
      <alignment vertical="center" wrapText="1"/>
    </xf>
    <xf numFmtId="0" fontId="55" fillId="21" borderId="22" xfId="1" applyFont="1" applyFill="1" applyBorder="1" applyAlignment="1">
      <alignment horizontal="center" vertical="center" wrapText="1"/>
    </xf>
    <xf numFmtId="0" fontId="54" fillId="21" borderId="23" xfId="1" applyFont="1" applyFill="1" applyBorder="1" applyAlignment="1">
      <alignment horizontal="center" vertical="center" wrapText="1"/>
    </xf>
    <xf numFmtId="0" fontId="55" fillId="0" borderId="0" xfId="1" applyFont="1" applyAlignment="1">
      <alignment horizontal="center" wrapText="1"/>
    </xf>
    <xf numFmtId="3" fontId="57" fillId="0" borderId="23" xfId="1" applyNumberFormat="1" applyFont="1" applyBorder="1" applyAlignment="1">
      <alignment horizontal="center" vertical="center"/>
    </xf>
    <xf numFmtId="3" fontId="57" fillId="17" borderId="23" xfId="1" applyNumberFormat="1" applyFont="1" applyFill="1" applyBorder="1" applyAlignment="1">
      <alignment horizontal="center" vertical="center"/>
    </xf>
    <xf numFmtId="3" fontId="57" fillId="21" borderId="25" xfId="1" applyNumberFormat="1" applyFont="1" applyFill="1" applyBorder="1" applyAlignment="1">
      <alignment horizontal="center" vertical="center"/>
    </xf>
    <xf numFmtId="3" fontId="57" fillId="18" borderId="25" xfId="1" applyNumberFormat="1" applyFont="1" applyFill="1" applyBorder="1" applyAlignment="1">
      <alignment horizontal="center" vertical="center"/>
    </xf>
    <xf numFmtId="3" fontId="57" fillId="0" borderId="25" xfId="1" applyNumberFormat="1" applyFont="1" applyBorder="1"/>
    <xf numFmtId="0" fontId="52" fillId="26" borderId="0" xfId="1" applyFont="1" applyFill="1"/>
    <xf numFmtId="0" fontId="10" fillId="0" borderId="38" xfId="1" applyFont="1" applyBorder="1"/>
    <xf numFmtId="0" fontId="53" fillId="0" borderId="53" xfId="1" applyFont="1" applyBorder="1"/>
    <xf numFmtId="9" fontId="53" fillId="0" borderId="57" xfId="1" applyNumberFormat="1" applyFont="1" applyBorder="1"/>
    <xf numFmtId="0" fontId="57" fillId="17" borderId="29" xfId="1" applyFont="1" applyFill="1" applyBorder="1" applyAlignment="1">
      <alignment horizontal="center" vertical="center" wrapText="1"/>
    </xf>
    <xf numFmtId="3" fontId="57" fillId="0" borderId="24" xfId="1" applyNumberFormat="1" applyFont="1" applyBorder="1"/>
    <xf numFmtId="3" fontId="57" fillId="0" borderId="24" xfId="1" applyNumberFormat="1" applyFont="1" applyBorder="1" applyAlignment="1">
      <alignment horizontal="right"/>
    </xf>
    <xf numFmtId="3" fontId="10" fillId="0" borderId="24" xfId="1" applyNumberFormat="1" applyFont="1" applyBorder="1" applyAlignment="1">
      <alignment horizontal="right"/>
    </xf>
    <xf numFmtId="0" fontId="54" fillId="17" borderId="29" xfId="1" applyFont="1" applyFill="1" applyBorder="1" applyAlignment="1">
      <alignment horizontal="left"/>
    </xf>
    <xf numFmtId="3" fontId="54" fillId="17" borderId="24" xfId="1" applyNumberFormat="1" applyFont="1" applyFill="1" applyBorder="1"/>
    <xf numFmtId="0" fontId="54" fillId="17" borderId="29" xfId="1" applyFont="1" applyFill="1" applyBorder="1"/>
    <xf numFmtId="3" fontId="54" fillId="17" borderId="24" xfId="1" applyNumberFormat="1" applyFont="1" applyFill="1" applyBorder="1" applyAlignment="1">
      <alignment horizontal="right"/>
    </xf>
    <xf numFmtId="0" fontId="55" fillId="17" borderId="30" xfId="1" applyFont="1" applyFill="1" applyBorder="1" applyAlignment="1">
      <alignment horizontal="right"/>
    </xf>
    <xf numFmtId="3" fontId="55" fillId="17" borderId="26" xfId="1" applyNumberFormat="1" applyFont="1" applyFill="1" applyBorder="1" applyAlignment="1">
      <alignment horizontal="right"/>
    </xf>
    <xf numFmtId="0" fontId="54" fillId="0" borderId="29" xfId="1" applyFont="1" applyBorder="1" applyAlignment="1">
      <alignment horizontal="right"/>
    </xf>
    <xf numFmtId="3" fontId="54" fillId="0" borderId="24" xfId="1" applyNumberFormat="1" applyFont="1" applyBorder="1" applyAlignment="1">
      <alignment horizontal="right"/>
    </xf>
    <xf numFmtId="0" fontId="56" fillId="0" borderId="0" xfId="1" applyFont="1" applyAlignment="1">
      <alignment horizontal="center"/>
    </xf>
    <xf numFmtId="0" fontId="58" fillId="17" borderId="64" xfId="1" applyFont="1" applyFill="1" applyBorder="1" applyAlignment="1">
      <alignment vertical="center" wrapText="1"/>
    </xf>
    <xf numFmtId="0" fontId="58" fillId="17" borderId="34" xfId="1" applyFont="1" applyFill="1" applyBorder="1" applyAlignment="1">
      <alignment vertical="center" wrapText="1"/>
    </xf>
    <xf numFmtId="0" fontId="56" fillId="0" borderId="20" xfId="1" applyFont="1" applyBorder="1" applyAlignment="1">
      <alignment horizontal="center"/>
    </xf>
    <xf numFmtId="0" fontId="56" fillId="0" borderId="21" xfId="1" applyFont="1" applyBorder="1" applyAlignment="1">
      <alignment horizontal="center"/>
    </xf>
    <xf numFmtId="0" fontId="56" fillId="0" borderId="22" xfId="1" applyFont="1" applyBorder="1" applyAlignment="1">
      <alignment horizontal="center"/>
    </xf>
    <xf numFmtId="49" fontId="56" fillId="0" borderId="30" xfId="1" applyNumberFormat="1" applyFont="1" applyBorder="1" applyAlignment="1">
      <alignment horizontal="center" wrapText="1"/>
    </xf>
    <xf numFmtId="49" fontId="56" fillId="0" borderId="25" xfId="1" applyNumberFormat="1" applyFont="1" applyBorder="1" applyAlignment="1">
      <alignment horizontal="center" wrapText="1"/>
    </xf>
    <xf numFmtId="49" fontId="56" fillId="0" borderId="26" xfId="1" applyNumberFormat="1" applyFont="1" applyBorder="1" applyAlignment="1">
      <alignment horizontal="center" wrapText="1"/>
    </xf>
    <xf numFmtId="0" fontId="55" fillId="0" borderId="60" xfId="1" applyFont="1" applyBorder="1" applyAlignment="1">
      <alignment horizontal="center" wrapText="1"/>
    </xf>
    <xf numFmtId="0" fontId="55" fillId="0" borderId="62" xfId="1" applyFont="1" applyBorder="1" applyAlignment="1">
      <alignment horizontal="center" wrapText="1"/>
    </xf>
    <xf numFmtId="0" fontId="56" fillId="0" borderId="53" xfId="1" applyFont="1" applyBorder="1" applyAlignment="1">
      <alignment horizontal="center"/>
    </xf>
    <xf numFmtId="0" fontId="56" fillId="0" borderId="66" xfId="1" applyFont="1" applyBorder="1" applyAlignment="1">
      <alignment horizontal="center"/>
    </xf>
    <xf numFmtId="0" fontId="55" fillId="0" borderId="60" xfId="1" applyFont="1" applyBorder="1" applyAlignment="1">
      <alignment horizontal="center" vertical="top" wrapText="1"/>
    </xf>
    <xf numFmtId="0" fontId="55" fillId="0" borderId="61" xfId="1" applyFont="1" applyBorder="1" applyAlignment="1">
      <alignment horizontal="center" vertical="top" wrapText="1"/>
    </xf>
    <xf numFmtId="0" fontId="55" fillId="0" borderId="62" xfId="1" applyFont="1" applyBorder="1" applyAlignment="1">
      <alignment horizontal="center" vertical="top" wrapText="1"/>
    </xf>
    <xf numFmtId="0" fontId="54" fillId="3" borderId="23" xfId="1" applyFont="1" applyFill="1" applyBorder="1" applyAlignment="1">
      <alignment horizontal="center" vertical="center" wrapText="1"/>
    </xf>
    <xf numFmtId="0" fontId="57" fillId="17" borderId="34" xfId="1" applyFont="1" applyFill="1" applyBorder="1" applyAlignment="1">
      <alignment horizontal="center" vertical="center" wrapText="1"/>
    </xf>
    <xf numFmtId="0" fontId="57" fillId="17" borderId="63" xfId="1" applyFont="1" applyFill="1" applyBorder="1" applyAlignment="1">
      <alignment horizontal="center" vertical="center" wrapText="1"/>
    </xf>
    <xf numFmtId="0" fontId="57" fillId="17" borderId="35" xfId="1" applyFont="1" applyFill="1" applyBorder="1" applyAlignment="1">
      <alignment horizontal="center" vertical="center" wrapText="1"/>
    </xf>
    <xf numFmtId="0" fontId="57" fillId="17" borderId="32" xfId="1" applyFont="1" applyFill="1" applyBorder="1" applyAlignment="1">
      <alignment horizontal="center" vertical="center" wrapText="1"/>
    </xf>
    <xf numFmtId="0" fontId="57" fillId="17" borderId="36" xfId="1" applyFont="1" applyFill="1" applyBorder="1" applyAlignment="1">
      <alignment horizontal="center" vertical="center" wrapText="1"/>
    </xf>
    <xf numFmtId="0" fontId="57" fillId="17" borderId="59" xfId="1" applyFont="1" applyFill="1" applyBorder="1" applyAlignment="1">
      <alignment horizontal="center" vertical="center" wrapText="1"/>
    </xf>
    <xf numFmtId="0" fontId="57" fillId="17" borderId="29" xfId="1" applyFont="1" applyFill="1" applyBorder="1" applyAlignment="1">
      <alignment horizontal="left" wrapText="1"/>
    </xf>
    <xf numFmtId="0" fontId="57" fillId="17" borderId="23" xfId="1" applyFont="1" applyFill="1" applyBorder="1" applyAlignment="1">
      <alignment horizontal="left" wrapText="1"/>
    </xf>
    <xf numFmtId="0" fontId="10" fillId="0" borderId="30" xfId="1" applyFont="1" applyBorder="1" applyAlignment="1">
      <alignment horizontal="right"/>
    </xf>
    <xf numFmtId="0" fontId="10" fillId="0" borderId="25" xfId="1" applyFont="1" applyBorder="1" applyAlignment="1">
      <alignment horizontal="right"/>
    </xf>
    <xf numFmtId="0" fontId="55" fillId="21" borderId="21" xfId="1" applyFont="1" applyFill="1" applyBorder="1" applyAlignment="1">
      <alignment horizontal="center" vertical="center" wrapText="1"/>
    </xf>
    <xf numFmtId="0" fontId="57" fillId="17" borderId="23" xfId="1" applyFont="1" applyFill="1" applyBorder="1" applyAlignment="1">
      <alignment horizontal="center" vertical="center" wrapText="1"/>
    </xf>
    <xf numFmtId="0" fontId="54" fillId="21" borderId="29" xfId="1" applyFont="1" applyFill="1" applyBorder="1" applyAlignment="1">
      <alignment horizontal="center" vertical="center" wrapText="1"/>
    </xf>
    <xf numFmtId="0" fontId="54" fillId="21" borderId="23" xfId="1" applyFont="1" applyFill="1" applyBorder="1" applyAlignment="1">
      <alignment horizontal="center" vertical="center" wrapText="1"/>
    </xf>
    <xf numFmtId="0" fontId="57" fillId="17" borderId="33" xfId="1" applyFont="1" applyFill="1" applyBorder="1" applyAlignment="1">
      <alignment horizontal="center" vertical="center" wrapText="1"/>
    </xf>
    <xf numFmtId="0" fontId="56" fillId="3" borderId="20" xfId="1" applyFont="1" applyFill="1" applyBorder="1" applyAlignment="1">
      <alignment horizontal="center" vertical="center" wrapText="1"/>
    </xf>
    <xf numFmtId="0" fontId="56" fillId="3" borderId="21" xfId="1" applyFont="1" applyFill="1" applyBorder="1" applyAlignment="1">
      <alignment horizontal="center" vertical="center" wrapText="1"/>
    </xf>
    <xf numFmtId="0" fontId="56" fillId="3" borderId="22" xfId="1" applyFont="1" applyFill="1" applyBorder="1" applyAlignment="1">
      <alignment horizontal="center" vertical="center" wrapText="1"/>
    </xf>
    <xf numFmtId="0" fontId="58" fillId="17" borderId="23" xfId="1" applyFont="1" applyFill="1" applyBorder="1" applyAlignment="1">
      <alignment horizontal="center" vertical="center" wrapText="1"/>
    </xf>
    <xf numFmtId="0" fontId="59" fillId="25" borderId="0" xfId="1" applyFont="1" applyFill="1" applyAlignment="1">
      <alignment horizontal="center" vertical="center" wrapText="1"/>
    </xf>
    <xf numFmtId="0" fontId="54" fillId="0" borderId="23" xfId="1" applyFont="1" applyBorder="1" applyAlignment="1">
      <alignment horizontal="center"/>
    </xf>
    <xf numFmtId="49" fontId="55" fillId="0" borderId="31" xfId="1" applyNumberFormat="1" applyFont="1" applyBorder="1" applyAlignment="1">
      <alignment horizontal="center" vertical="top" wrapText="1"/>
    </xf>
    <xf numFmtId="0" fontId="56" fillId="25" borderId="27" xfId="1" applyFont="1" applyFill="1" applyBorder="1" applyAlignment="1">
      <alignment horizontal="center" vertical="center"/>
    </xf>
    <xf numFmtId="0" fontId="56" fillId="25" borderId="28" xfId="1" applyFont="1" applyFill="1" applyBorder="1" applyAlignment="1">
      <alignment horizontal="center" vertical="center"/>
    </xf>
    <xf numFmtId="49" fontId="10" fillId="26" borderId="50" xfId="1" applyNumberFormat="1" applyFont="1" applyFill="1" applyBorder="1" applyAlignment="1">
      <alignment horizontal="center" vertical="center" wrapText="1"/>
    </xf>
    <xf numFmtId="49" fontId="10" fillId="26" borderId="65" xfId="1" applyNumberFormat="1" applyFont="1" applyFill="1" applyBorder="1" applyAlignment="1">
      <alignment horizontal="center" vertical="center" wrapText="1"/>
    </xf>
    <xf numFmtId="49" fontId="10" fillId="26" borderId="58" xfId="1" applyNumberFormat="1" applyFont="1" applyFill="1" applyBorder="1" applyAlignment="1">
      <alignment horizontal="center" vertical="center" wrapText="1"/>
    </xf>
    <xf numFmtId="49" fontId="10" fillId="26" borderId="56" xfId="1" applyNumberFormat="1" applyFont="1" applyFill="1" applyBorder="1" applyAlignment="1">
      <alignment horizontal="center" vertical="center" wrapText="1"/>
    </xf>
    <xf numFmtId="49" fontId="55" fillId="26" borderId="27" xfId="1" applyNumberFormat="1" applyFont="1" applyFill="1" applyBorder="1" applyAlignment="1">
      <alignment horizontal="center" vertical="center" wrapText="1"/>
    </xf>
    <xf numFmtId="49" fontId="55" fillId="26" borderId="52" xfId="1" applyNumberFormat="1" applyFont="1" applyFill="1" applyBorder="1" applyAlignment="1">
      <alignment horizontal="center" vertical="center" wrapText="1"/>
    </xf>
    <xf numFmtId="49" fontId="55" fillId="26" borderId="28" xfId="1" applyNumberFormat="1" applyFont="1" applyFill="1" applyBorder="1" applyAlignment="1">
      <alignment horizontal="center" vertical="center" wrapText="1"/>
    </xf>
    <xf numFmtId="0" fontId="56" fillId="0" borderId="0" xfId="1" applyFont="1" applyAlignment="1">
      <alignment horizontal="center"/>
    </xf>
    <xf numFmtId="0" fontId="28" fillId="14" borderId="23" xfId="0" applyFont="1" applyFill="1" applyBorder="1" applyAlignment="1">
      <alignment horizontal="center" vertical="center" wrapText="1"/>
    </xf>
    <xf numFmtId="0" fontId="28" fillId="14" borderId="24" xfId="0" applyFont="1" applyFill="1" applyBorder="1" applyAlignment="1">
      <alignment horizontal="center" vertical="center" wrapText="1"/>
    </xf>
    <xf numFmtId="0" fontId="28" fillId="16" borderId="47" xfId="0" applyFont="1" applyFill="1" applyBorder="1" applyAlignment="1">
      <alignment horizontal="left"/>
    </xf>
    <xf numFmtId="0" fontId="28" fillId="16" borderId="5" xfId="0" applyFont="1" applyFill="1" applyBorder="1" applyAlignment="1">
      <alignment horizontal="left"/>
    </xf>
    <xf numFmtId="0" fontId="28" fillId="16" borderId="48" xfId="0" applyFont="1" applyFill="1" applyBorder="1" applyAlignment="1">
      <alignment horizontal="left"/>
    </xf>
    <xf numFmtId="0" fontId="28" fillId="2" borderId="42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33" fillId="7" borderId="39" xfId="0" applyFont="1" applyFill="1" applyBorder="1" applyAlignment="1">
      <alignment horizontal="center" vertical="center"/>
    </xf>
    <xf numFmtId="0" fontId="33" fillId="7" borderId="40" xfId="0" applyFont="1" applyFill="1" applyBorder="1" applyAlignment="1">
      <alignment horizontal="center" vertical="center"/>
    </xf>
    <xf numFmtId="0" fontId="33" fillId="7" borderId="41" xfId="0" applyFont="1" applyFill="1" applyBorder="1" applyAlignment="1">
      <alignment horizontal="center" vertical="center"/>
    </xf>
    <xf numFmtId="0" fontId="45" fillId="0" borderId="39" xfId="0" applyFont="1" applyBorder="1" applyAlignment="1">
      <alignment horizontal="center" vertical="center"/>
    </xf>
    <xf numFmtId="0" fontId="45" fillId="0" borderId="40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28" fillId="0" borderId="42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44" fillId="0" borderId="2" xfId="0" applyFont="1" applyBorder="1" applyAlignment="1">
      <alignment horizontal="left" vertical="center"/>
    </xf>
    <xf numFmtId="0" fontId="44" fillId="0" borderId="43" xfId="0" applyFont="1" applyBorder="1" applyAlignment="1">
      <alignment horizontal="left" vertical="center"/>
    </xf>
    <xf numFmtId="0" fontId="28" fillId="0" borderId="44" xfId="0" applyFont="1" applyBorder="1" applyAlignment="1">
      <alignment horizontal="left" vertical="center"/>
    </xf>
    <xf numFmtId="0" fontId="28" fillId="0" borderId="45" xfId="0" applyFont="1" applyBorder="1" applyAlignment="1">
      <alignment horizontal="left" vertical="center"/>
    </xf>
    <xf numFmtId="0" fontId="28" fillId="13" borderId="20" xfId="0" applyFont="1" applyFill="1" applyBorder="1" applyAlignment="1">
      <alignment horizontal="left" vertical="center"/>
    </xf>
    <xf numFmtId="0" fontId="28" fillId="13" borderId="21" xfId="0" applyFont="1" applyFill="1" applyBorder="1" applyAlignment="1">
      <alignment horizontal="left" vertical="center"/>
    </xf>
    <xf numFmtId="0" fontId="54" fillId="0" borderId="0" xfId="1" applyFont="1" applyAlignment="1">
      <alignment horizontal="center"/>
    </xf>
    <xf numFmtId="49" fontId="56" fillId="0" borderId="50" xfId="1" applyNumberFormat="1" applyFont="1" applyBorder="1" applyAlignment="1">
      <alignment horizontal="center" vertical="top" wrapText="1"/>
    </xf>
    <xf numFmtId="49" fontId="56" fillId="0" borderId="0" xfId="1" applyNumberFormat="1" applyFont="1" applyAlignment="1">
      <alignment horizontal="center" vertical="top" wrapText="1"/>
    </xf>
    <xf numFmtId="0" fontId="28" fillId="13" borderId="29" xfId="0" applyFont="1" applyFill="1" applyBorder="1" applyAlignment="1">
      <alignment horizontal="left" vertical="center"/>
    </xf>
    <xf numFmtId="0" fontId="28" fillId="13" borderId="23" xfId="0" applyFont="1" applyFill="1" applyBorder="1" applyAlignment="1">
      <alignment horizontal="left" vertical="center"/>
    </xf>
    <xf numFmtId="0" fontId="28" fillId="24" borderId="29" xfId="0" applyFont="1" applyFill="1" applyBorder="1" applyAlignment="1">
      <alignment horizontal="left" vertical="center" wrapText="1"/>
    </xf>
    <xf numFmtId="0" fontId="28" fillId="24" borderId="23" xfId="0" applyFont="1" applyFill="1" applyBorder="1" applyAlignment="1">
      <alignment horizontal="left" vertical="center" wrapText="1"/>
    </xf>
    <xf numFmtId="0" fontId="28" fillId="14" borderId="29" xfId="0" applyFont="1" applyFill="1" applyBorder="1" applyAlignment="1">
      <alignment horizontal="center" vertical="center" wrapText="1"/>
    </xf>
    <xf numFmtId="0" fontId="44" fillId="0" borderId="45" xfId="0" applyFont="1" applyBorder="1" applyAlignment="1">
      <alignment horizontal="left" vertical="center" wrapText="1"/>
    </xf>
    <xf numFmtId="0" fontId="44" fillId="0" borderId="45" xfId="0" applyFont="1" applyBorder="1" applyAlignment="1">
      <alignment horizontal="left" vertical="center"/>
    </xf>
    <xf numFmtId="0" fontId="44" fillId="0" borderId="46" xfId="0" applyFont="1" applyBorder="1" applyAlignment="1">
      <alignment horizontal="left" vertical="center"/>
    </xf>
    <xf numFmtId="0" fontId="51" fillId="12" borderId="20" xfId="0" applyFont="1" applyFill="1" applyBorder="1" applyAlignment="1">
      <alignment horizontal="center" vertical="center"/>
    </xf>
    <xf numFmtId="0" fontId="51" fillId="12" borderId="21" xfId="0" applyFont="1" applyFill="1" applyBorder="1" applyAlignment="1">
      <alignment horizontal="center" vertical="center"/>
    </xf>
    <xf numFmtId="0" fontId="51" fillId="12" borderId="22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64" fontId="5" fillId="9" borderId="4" xfId="1" applyNumberFormat="1" applyFont="1" applyFill="1" applyBorder="1" applyAlignment="1">
      <alignment horizontal="center" vertical="center"/>
    </xf>
    <xf numFmtId="164" fontId="5" fillId="9" borderId="5" xfId="1" applyNumberFormat="1" applyFont="1" applyFill="1" applyBorder="1" applyAlignment="1">
      <alignment horizontal="center" vertical="center"/>
    </xf>
    <xf numFmtId="164" fontId="5" fillId="9" borderId="6" xfId="1" applyNumberFormat="1" applyFont="1" applyFill="1" applyBorder="1" applyAlignment="1">
      <alignment horizontal="center" vertical="center"/>
    </xf>
    <xf numFmtId="49" fontId="5" fillId="5" borderId="3" xfId="1" applyNumberFormat="1" applyFont="1" applyFill="1" applyBorder="1" applyAlignment="1">
      <alignment horizontal="center" vertical="center"/>
    </xf>
    <xf numFmtId="49" fontId="5" fillId="5" borderId="11" xfId="1" applyNumberFormat="1" applyFont="1" applyFill="1" applyBorder="1" applyAlignment="1">
      <alignment horizontal="center" vertical="center"/>
    </xf>
    <xf numFmtId="49" fontId="5" fillId="5" borderId="3" xfId="1" applyNumberFormat="1" applyFont="1" applyFill="1" applyBorder="1" applyAlignment="1">
      <alignment horizontal="center" vertical="center" wrapText="1"/>
    </xf>
    <xf numFmtId="49" fontId="5" fillId="5" borderId="11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11" xfId="1" applyNumberFormat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7" fillId="8" borderId="7" xfId="1" applyFont="1" applyFill="1" applyBorder="1" applyAlignment="1">
      <alignment horizontal="center" vertical="center" wrapText="1"/>
    </xf>
    <xf numFmtId="0" fontId="17" fillId="8" borderId="8" xfId="1" applyFont="1" applyFill="1" applyBorder="1" applyAlignment="1">
      <alignment horizontal="center" vertical="center" wrapText="1"/>
    </xf>
    <xf numFmtId="0" fontId="17" fillId="10" borderId="7" xfId="1" applyFont="1" applyFill="1" applyBorder="1" applyAlignment="1">
      <alignment horizontal="center" vertical="center"/>
    </xf>
    <xf numFmtId="0" fontId="17" fillId="10" borderId="8" xfId="1" applyFont="1" applyFill="1" applyBorder="1" applyAlignment="1">
      <alignment horizontal="center" vertical="center"/>
    </xf>
    <xf numFmtId="0" fontId="17" fillId="11" borderId="2" xfId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57" fillId="17" borderId="49" xfId="1" applyFont="1" applyFill="1" applyBorder="1" applyAlignment="1">
      <alignment horizontal="left" wrapText="1"/>
    </xf>
    <xf numFmtId="0" fontId="57" fillId="17" borderId="36" xfId="1" applyFont="1" applyFill="1" applyBorder="1" applyAlignment="1">
      <alignment horizontal="left" wrapText="1"/>
    </xf>
    <xf numFmtId="0" fontId="57" fillId="17" borderId="33" xfId="1" applyFont="1" applyFill="1" applyBorder="1" applyAlignment="1">
      <alignment horizontal="left" wrapText="1"/>
    </xf>
  </cellXfs>
  <cellStyles count="32">
    <cellStyle name="Comma" xfId="11" xr:uid="{00000000-0005-0000-0000-000000000000}"/>
    <cellStyle name="Hipervínculo 2" xfId="14" xr:uid="{00000000-0005-0000-0000-000002000000}"/>
    <cellStyle name="Millares [0]" xfId="13" builtinId="6"/>
    <cellStyle name="Millares [0] 2" xfId="6" xr:uid="{00000000-0005-0000-0000-000004000000}"/>
    <cellStyle name="Millares [0] 2 3" xfId="4" xr:uid="{00000000-0005-0000-0000-000005000000}"/>
    <cellStyle name="Millares [0] 3" xfId="15" xr:uid="{00000000-0005-0000-0000-000006000000}"/>
    <cellStyle name="Millares [0] 4" xfId="24" xr:uid="{00000000-0005-0000-0000-000007000000}"/>
    <cellStyle name="Millares 2" xfId="9" xr:uid="{00000000-0005-0000-0000-000008000000}"/>
    <cellStyle name="Millares 3" xfId="16" xr:uid="{00000000-0005-0000-0000-000009000000}"/>
    <cellStyle name="Millares 4" xfId="17" xr:uid="{00000000-0005-0000-0000-00000A000000}"/>
    <cellStyle name="Millares 5" xfId="21" xr:uid="{00000000-0005-0000-0000-00000B000000}"/>
    <cellStyle name="Millares 6" xfId="25" xr:uid="{00000000-0005-0000-0000-00000C000000}"/>
    <cellStyle name="Millares 7" xfId="26" xr:uid="{00000000-0005-0000-0000-00000D000000}"/>
    <cellStyle name="Millares 8" xfId="28" xr:uid="{00000000-0005-0000-0000-00000E000000}"/>
    <cellStyle name="Moneda 2" xfId="18" xr:uid="{00000000-0005-0000-0000-00000F000000}"/>
    <cellStyle name="Moneda 3" xfId="19" xr:uid="{00000000-0005-0000-0000-000010000000}"/>
    <cellStyle name="Moneda 5 2" xfId="3" xr:uid="{00000000-0005-0000-0000-000011000000}"/>
    <cellStyle name="Normal" xfId="0" builtinId="0"/>
    <cellStyle name="Normal 2" xfId="1" xr:uid="{00000000-0005-0000-0000-000013000000}"/>
    <cellStyle name="Normal 2 2" xfId="10" xr:uid="{00000000-0005-0000-0000-000014000000}"/>
    <cellStyle name="Normal 2 3" xfId="12" xr:uid="{00000000-0005-0000-0000-000015000000}"/>
    <cellStyle name="Normal 23 2" xfId="2" xr:uid="{00000000-0005-0000-0000-000016000000}"/>
    <cellStyle name="Normal 3" xfId="8" xr:uid="{00000000-0005-0000-0000-000017000000}"/>
    <cellStyle name="Normal 4" xfId="20" xr:uid="{00000000-0005-0000-0000-000018000000}"/>
    <cellStyle name="Normal 5" xfId="23" xr:uid="{00000000-0005-0000-0000-000019000000}"/>
    <cellStyle name="Normal 6" xfId="30" xr:uid="{00000000-0005-0000-0000-00001A000000}"/>
    <cellStyle name="Percent" xfId="27" xr:uid="{00000000-0005-0000-0000-00001B000000}"/>
    <cellStyle name="Porcentaje" xfId="31" builtinId="5"/>
    <cellStyle name="Porcentaje 2" xfId="7" xr:uid="{00000000-0005-0000-0000-00001C000000}"/>
    <cellStyle name="Porcentaje 3" xfId="22" xr:uid="{00000000-0005-0000-0000-00001D000000}"/>
    <cellStyle name="Porcentaje 4" xfId="29" xr:uid="{00000000-0005-0000-0000-00001E000000}"/>
    <cellStyle name="Porcentaje 4 2" xfId="5" xr:uid="{00000000-0005-0000-0000-00001F000000}"/>
  </cellStyles>
  <dxfs count="0"/>
  <tableStyles count="0" defaultTableStyle="TableStyleMedium2" defaultPivotStyle="PivotStyleLight16"/>
  <colors>
    <mruColors>
      <color rgb="FF8DB4E2"/>
      <color rgb="FF538DD5"/>
      <color rgb="FFFFFFCC"/>
      <color rgb="FF16365C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Graciela%20von%20Bargen/Dropbox/PN_2017_Patrimonio%20Hist&#243;rico/6_Instrumentos%20de%20Planificaci&#243;n/0_MiAmbiente/30_03_17/PN-L1146_Instr.%20Planif_27_03_17%20-.xlsx" TargetMode="External"/><Relationship Id="rId1" Type="http://schemas.openxmlformats.org/officeDocument/2006/relationships/externalLinkPath" Target="/Users/Graciela%20von%20Bargen/Dropbox/PN_2017_Patrimonio%20Hist&#243;rico/6_Instrumentos%20de%20Planificaci&#243;n/0_MiAmbiente/30_03_17/PN-L1146_Instr.%20Planif_27_03_17%20-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Matrices%20de%20resultados/Matriz%20Resultados%20del%20r&#237;o%20Boquer&#243;n.xlsx" TargetMode="External"/><Relationship Id="rId2" Type="http://schemas.openxmlformats.org/officeDocument/2006/relationships/externalLinkPath" Target="file:///C:\Users\ygonzalez\Documents\backup%20Yenni\2026\Convocator&#237;a%202026\Matrices%20de%20resultados\Matriz%20Resultados%20del%20r&#237;o%20Boquer&#243;n.xlsx" TargetMode="External"/><Relationship Id="rId1" Type="http://schemas.openxmlformats.org/officeDocument/2006/relationships/externalLinkPath" Target="/Users/ygonzalez/Documents/backup%20Yenni/2026/Convocator&#237;a%202026/Matrices%20de%20resultados/Matriz%20Resultados%20del%20r&#237;o%20Boquer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"/>
      <sheetName val="Sigl."/>
      <sheetName val="Crit"/>
      <sheetName val="1_MdR"/>
      <sheetName val="2_EDT"/>
      <sheetName val="5.1_CC P-INAC"/>
      <sheetName val="8_MP-INAC"/>
      <sheetName val="5.2_CC P-MA"/>
      <sheetName val="8.2_MP MA"/>
      <sheetName val="Nota MEF"/>
      <sheetName val="MARTA"/>
      <sheetName val="RESUMEN "/>
      <sheetName val="PLAN EMER "/>
      <sheetName val="INSTR DE GESTIÓN"/>
      <sheetName val="PNC"/>
      <sheetName val="PNP"/>
      <sheetName val="BPPPSL"/>
      <sheetName val="PNVB"/>
      <sheetName val="Préstamo"/>
      <sheetName val="Contrapartida local"/>
      <sheetName val="Costos Adm"/>
      <sheetName val="9.1_PFM"/>
      <sheetName val="9.2_PFA"/>
      <sheetName val="10.1_Estr. Proy."/>
      <sheetName val="10.2_PA"/>
      <sheetName val="10.3_Det. PA"/>
      <sheetName val="CA_1. Umbrales"/>
      <sheetName val="CA_2. Tiempos"/>
      <sheetName val="Hoja9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B5">
            <v>52401900</v>
          </cell>
        </row>
        <row r="39">
          <cell r="B39" t="str">
            <v>Producto 9: Puesta en valor del Teatro Nacional de Panamá, realizada</v>
          </cell>
        </row>
        <row r="59">
          <cell r="B59" t="str">
            <v>Producto 10: Puesta en Valor del Museo Antropológico Reina Torres de Araúz, realizada</v>
          </cell>
        </row>
        <row r="125">
          <cell r="B125" t="str">
            <v>Producto 11: Puesta en valor de las Fortificaciones de Portobelo y San Lorenzo, realizada</v>
          </cell>
        </row>
        <row r="152">
          <cell r="A152">
            <v>4</v>
          </cell>
          <cell r="B152" t="str">
            <v>Administración del Proyecto</v>
          </cell>
        </row>
        <row r="153">
          <cell r="A153" t="str">
            <v>4.1</v>
          </cell>
          <cell r="B153" t="str">
            <v>Administración del Proyecto - INAC</v>
          </cell>
        </row>
        <row r="154">
          <cell r="A154" t="str">
            <v>4.1.1</v>
          </cell>
          <cell r="B154" t="str">
            <v>Administración del Proyecto</v>
          </cell>
        </row>
        <row r="159">
          <cell r="A159" t="str">
            <v>4.1.2</v>
          </cell>
          <cell r="B159" t="str">
            <v>Auditoría del Proyecto</v>
          </cell>
        </row>
        <row r="161">
          <cell r="A161" t="str">
            <v>4.1.3</v>
          </cell>
          <cell r="B161" t="str">
            <v>Evaluaciones del Proyecto</v>
          </cell>
        </row>
        <row r="170">
          <cell r="A170" t="str">
            <v>5</v>
          </cell>
          <cell r="B170" t="str">
            <v>Imprevistos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2">
          <cell r="C12">
            <v>3000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CA"/>
      <sheetName val="1-Beneficiarios"/>
      <sheetName val="2 Objetivo General"/>
      <sheetName val="3- Resultados e Indicadores"/>
      <sheetName val="3- Resultados e Indicadores (2)"/>
      <sheetName val="4- MR (Productos Actividades)"/>
      <sheetName val="5-Información Basica 2026"/>
      <sheetName val="6- MR del 2026"/>
      <sheetName val="7-PP donacion 2026"/>
      <sheetName val="8- Cronograma Trabajo"/>
    </sheetNames>
    <sheetDataSet>
      <sheetData sheetId="0"/>
      <sheetData sheetId="1"/>
      <sheetData sheetId="2"/>
      <sheetData sheetId="3"/>
      <sheetData sheetId="4">
        <row r="4">
          <cell r="C4" t="str">
            <v>Conservación de la Biodiversidad en la subcuenca del río Boquerón, Parque Nacional Chagres.</v>
          </cell>
        </row>
        <row r="5">
          <cell r="C5" t="str">
            <v>Establecer actividades de manejo de suelos, agua y bosques en las fincas agropecuarias en la subcuenca del río Boquerón que contribuyan a la conservación de la biodiversidad y del recurso hídrico.</v>
          </cell>
        </row>
        <row r="7">
          <cell r="B7" t="str">
            <v>Se ha incrementado en 300 hectáreas la superficie de áreas bajo manejo mejorado y se han recuperado los bosques degradados.</v>
          </cell>
          <cell r="C7" t="str">
            <v xml:space="preserve"> En la subcuenca del río Boquerón existen 62 fincas ganaderas que usan un estimado de 300 héctareas de Potreros (FUNDECOR, 2019).</v>
          </cell>
          <cell r="F7">
            <v>2019</v>
          </cell>
          <cell r="G7" t="str">
            <v>100 hectáreas de potreros ganaderos implementan actividades de manejo de suelo, agua y bosque</v>
          </cell>
          <cell r="K7">
            <v>2029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2:B50"/>
  <sheetViews>
    <sheetView workbookViewId="0">
      <selection activeCell="B29" sqref="B29"/>
    </sheetView>
  </sheetViews>
  <sheetFormatPr baseColWidth="10" defaultColWidth="11.453125" defaultRowHeight="12.5" x14ac:dyDescent="0.25"/>
  <cols>
    <col min="1" max="1" width="11.453125" style="3"/>
    <col min="2" max="2" width="65.453125" style="3" customWidth="1"/>
    <col min="3" max="16384" width="11.453125" style="3"/>
  </cols>
  <sheetData>
    <row r="2" spans="1:2" ht="15.5" x14ac:dyDescent="0.25">
      <c r="A2" s="2" t="s">
        <v>151</v>
      </c>
      <c r="B2" s="2"/>
    </row>
    <row r="4" spans="1:2" ht="13" x14ac:dyDescent="0.25">
      <c r="A4" s="4" t="s">
        <v>3</v>
      </c>
      <c r="B4" s="5" t="s">
        <v>4</v>
      </c>
    </row>
    <row r="5" spans="1:2" ht="13" x14ac:dyDescent="0.25">
      <c r="A5" s="4" t="s">
        <v>5</v>
      </c>
      <c r="B5" s="5" t="s">
        <v>6</v>
      </c>
    </row>
    <row r="6" spans="1:2" ht="13" x14ac:dyDescent="0.25">
      <c r="A6" s="4" t="s">
        <v>7</v>
      </c>
      <c r="B6" s="5" t="s">
        <v>8</v>
      </c>
    </row>
    <row r="7" spans="1:2" ht="13" x14ac:dyDescent="0.25">
      <c r="A7" s="4" t="s">
        <v>9</v>
      </c>
      <c r="B7" s="5" t="s">
        <v>10</v>
      </c>
    </row>
    <row r="8" spans="1:2" ht="13" x14ac:dyDescent="0.25">
      <c r="A8" s="4" t="s">
        <v>11</v>
      </c>
      <c r="B8" s="5" t="s">
        <v>12</v>
      </c>
    </row>
    <row r="9" spans="1:2" ht="13" x14ac:dyDescent="0.25">
      <c r="A9" s="6" t="s">
        <v>13</v>
      </c>
      <c r="B9" s="7" t="s">
        <v>14</v>
      </c>
    </row>
    <row r="10" spans="1:2" ht="13" x14ac:dyDescent="0.25">
      <c r="A10" s="4" t="s">
        <v>15</v>
      </c>
      <c r="B10" s="5" t="s">
        <v>16</v>
      </c>
    </row>
    <row r="11" spans="1:2" ht="13" x14ac:dyDescent="0.25">
      <c r="A11" s="4" t="s">
        <v>17</v>
      </c>
      <c r="B11" s="5" t="s">
        <v>18</v>
      </c>
    </row>
    <row r="12" spans="1:2" ht="13" x14ac:dyDescent="0.25">
      <c r="A12" s="4" t="s">
        <v>19</v>
      </c>
      <c r="B12" s="5" t="s">
        <v>20</v>
      </c>
    </row>
    <row r="13" spans="1:2" ht="13" x14ac:dyDescent="0.25">
      <c r="A13" s="4" t="s">
        <v>21</v>
      </c>
      <c r="B13" s="5" t="s">
        <v>22</v>
      </c>
    </row>
    <row r="14" spans="1:2" ht="13" x14ac:dyDescent="0.25">
      <c r="A14" s="4" t="s">
        <v>23</v>
      </c>
      <c r="B14" s="5" t="s">
        <v>24</v>
      </c>
    </row>
    <row r="15" spans="1:2" ht="13" x14ac:dyDescent="0.25">
      <c r="A15" s="4" t="s">
        <v>25</v>
      </c>
      <c r="B15" s="5" t="s">
        <v>26</v>
      </c>
    </row>
    <row r="16" spans="1:2" ht="13" x14ac:dyDescent="0.25">
      <c r="A16" s="4" t="s">
        <v>27</v>
      </c>
      <c r="B16" s="5" t="s">
        <v>28</v>
      </c>
    </row>
    <row r="17" spans="1:2" ht="13" x14ac:dyDescent="0.25">
      <c r="A17" s="4" t="s">
        <v>29</v>
      </c>
      <c r="B17" s="5" t="s">
        <v>30</v>
      </c>
    </row>
    <row r="18" spans="1:2" ht="13" x14ac:dyDescent="0.25">
      <c r="A18" s="4" t="s">
        <v>31</v>
      </c>
      <c r="B18" s="5" t="s">
        <v>32</v>
      </c>
    </row>
    <row r="19" spans="1:2" ht="13" x14ac:dyDescent="0.25">
      <c r="A19" s="4" t="s">
        <v>33</v>
      </c>
      <c r="B19" s="5" t="s">
        <v>34</v>
      </c>
    </row>
    <row r="20" spans="1:2" ht="13" x14ac:dyDescent="0.25">
      <c r="A20" s="4" t="s">
        <v>35</v>
      </c>
      <c r="B20" s="5" t="s">
        <v>36</v>
      </c>
    </row>
    <row r="21" spans="1:2" ht="13" x14ac:dyDescent="0.25">
      <c r="A21" s="4" t="s">
        <v>37</v>
      </c>
      <c r="B21" s="5" t="s">
        <v>38</v>
      </c>
    </row>
    <row r="22" spans="1:2" ht="13" x14ac:dyDescent="0.25">
      <c r="A22" s="4" t="s">
        <v>39</v>
      </c>
      <c r="B22" s="5" t="s">
        <v>40</v>
      </c>
    </row>
    <row r="23" spans="1:2" ht="13" x14ac:dyDescent="0.25">
      <c r="A23" s="4" t="s">
        <v>41</v>
      </c>
      <c r="B23" s="5" t="s">
        <v>42</v>
      </c>
    </row>
    <row r="24" spans="1:2" ht="13" x14ac:dyDescent="0.25">
      <c r="A24" s="4" t="s">
        <v>43</v>
      </c>
      <c r="B24" s="5" t="s">
        <v>44</v>
      </c>
    </row>
    <row r="25" spans="1:2" ht="13" x14ac:dyDescent="0.25">
      <c r="A25" s="4" t="s">
        <v>45</v>
      </c>
      <c r="B25" s="5" t="s">
        <v>46</v>
      </c>
    </row>
    <row r="26" spans="1:2" ht="13" x14ac:dyDescent="0.25">
      <c r="A26" s="4" t="s">
        <v>47</v>
      </c>
      <c r="B26" s="5" t="s">
        <v>48</v>
      </c>
    </row>
    <row r="27" spans="1:2" ht="13" x14ac:dyDescent="0.25">
      <c r="A27" s="4" t="s">
        <v>49</v>
      </c>
      <c r="B27" s="5" t="s">
        <v>2</v>
      </c>
    </row>
    <row r="28" spans="1:2" ht="13" x14ac:dyDescent="0.25">
      <c r="A28" s="4" t="s">
        <v>50</v>
      </c>
      <c r="B28" s="5" t="s">
        <v>51</v>
      </c>
    </row>
    <row r="29" spans="1:2" ht="13" x14ac:dyDescent="0.25">
      <c r="A29" s="4" t="s">
        <v>52</v>
      </c>
      <c r="B29" s="5" t="s">
        <v>53</v>
      </c>
    </row>
    <row r="30" spans="1:2" ht="13" x14ac:dyDescent="0.25">
      <c r="A30" s="4" t="s">
        <v>54</v>
      </c>
      <c r="B30" s="5" t="s">
        <v>55</v>
      </c>
    </row>
    <row r="31" spans="1:2" ht="13" x14ac:dyDescent="0.25">
      <c r="A31" s="4" t="s">
        <v>56</v>
      </c>
      <c r="B31" s="5" t="s">
        <v>57</v>
      </c>
    </row>
    <row r="32" spans="1:2" ht="13" x14ac:dyDescent="0.25">
      <c r="A32" s="4" t="s">
        <v>58</v>
      </c>
      <c r="B32" s="5" t="s">
        <v>59</v>
      </c>
    </row>
    <row r="33" spans="1:2" ht="13" x14ac:dyDescent="0.25">
      <c r="A33" s="4" t="s">
        <v>60</v>
      </c>
      <c r="B33" s="5" t="s">
        <v>1</v>
      </c>
    </row>
    <row r="34" spans="1:2" ht="13" x14ac:dyDescent="0.25">
      <c r="A34" s="4" t="s">
        <v>61</v>
      </c>
      <c r="B34" s="5" t="s">
        <v>62</v>
      </c>
    </row>
    <row r="35" spans="1:2" ht="13" x14ac:dyDescent="0.25">
      <c r="A35" s="4" t="s">
        <v>63</v>
      </c>
      <c r="B35" s="5" t="s">
        <v>64</v>
      </c>
    </row>
    <row r="36" spans="1:2" ht="13" x14ac:dyDescent="0.25">
      <c r="A36" s="4" t="s">
        <v>65</v>
      </c>
      <c r="B36" s="5" t="s">
        <v>66</v>
      </c>
    </row>
    <row r="37" spans="1:2" ht="13" x14ac:dyDescent="0.25">
      <c r="A37" s="4" t="s">
        <v>67</v>
      </c>
      <c r="B37" s="5" t="s">
        <v>68</v>
      </c>
    </row>
    <row r="38" spans="1:2" ht="13" x14ac:dyDescent="0.25">
      <c r="A38" s="4" t="s">
        <v>69</v>
      </c>
      <c r="B38" s="5" t="s">
        <v>70</v>
      </c>
    </row>
    <row r="39" spans="1:2" ht="13" x14ac:dyDescent="0.25">
      <c r="A39" s="4" t="s">
        <v>71</v>
      </c>
      <c r="B39" s="5" t="s">
        <v>72</v>
      </c>
    </row>
    <row r="40" spans="1:2" ht="13" x14ac:dyDescent="0.25">
      <c r="A40" s="4" t="s">
        <v>73</v>
      </c>
      <c r="B40" s="5" t="s">
        <v>74</v>
      </c>
    </row>
    <row r="41" spans="1:2" ht="13" x14ac:dyDescent="0.25">
      <c r="A41" s="4" t="s">
        <v>75</v>
      </c>
      <c r="B41" s="5" t="s">
        <v>76</v>
      </c>
    </row>
    <row r="42" spans="1:2" ht="13" x14ac:dyDescent="0.25">
      <c r="A42" s="4" t="s">
        <v>77</v>
      </c>
      <c r="B42" s="5" t="s">
        <v>78</v>
      </c>
    </row>
    <row r="43" spans="1:2" ht="13" x14ac:dyDescent="0.25">
      <c r="A43" s="4" t="s">
        <v>79</v>
      </c>
      <c r="B43" s="5" t="s">
        <v>80</v>
      </c>
    </row>
    <row r="44" spans="1:2" ht="13" x14ac:dyDescent="0.25">
      <c r="A44" s="4" t="s">
        <v>81</v>
      </c>
      <c r="B44" s="5" t="s">
        <v>82</v>
      </c>
    </row>
    <row r="45" spans="1:2" ht="13" x14ac:dyDescent="0.25">
      <c r="A45" s="4" t="s">
        <v>83</v>
      </c>
      <c r="B45" s="5" t="s">
        <v>84</v>
      </c>
    </row>
    <row r="46" spans="1:2" ht="13" x14ac:dyDescent="0.25">
      <c r="A46" s="4" t="s">
        <v>85</v>
      </c>
      <c r="B46" s="5" t="s">
        <v>86</v>
      </c>
    </row>
    <row r="47" spans="1:2" ht="13" x14ac:dyDescent="0.25">
      <c r="A47" s="4" t="s">
        <v>87</v>
      </c>
      <c r="B47" s="5" t="s">
        <v>88</v>
      </c>
    </row>
    <row r="48" spans="1:2" ht="13" x14ac:dyDescent="0.25">
      <c r="A48" s="4" t="s">
        <v>89</v>
      </c>
      <c r="B48" s="5" t="s">
        <v>90</v>
      </c>
    </row>
    <row r="49" spans="1:2" ht="13" x14ac:dyDescent="0.25">
      <c r="A49" s="4" t="s">
        <v>91</v>
      </c>
      <c r="B49" s="5" t="s">
        <v>92</v>
      </c>
    </row>
    <row r="50" spans="1:2" ht="13" x14ac:dyDescent="0.25">
      <c r="A50" s="4" t="s">
        <v>93</v>
      </c>
      <c r="B50" s="5" t="s">
        <v>94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2060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1"/>
  </sheetPr>
  <dimension ref="A1"/>
  <sheetViews>
    <sheetView workbookViewId="0">
      <selection activeCell="B28" sqref="B28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1"/>
  </sheetPr>
  <dimension ref="A1:H43"/>
  <sheetViews>
    <sheetView zoomScaleNormal="100" workbookViewId="0">
      <selection activeCell="B28" sqref="B28"/>
    </sheetView>
  </sheetViews>
  <sheetFormatPr baseColWidth="10" defaultColWidth="11.453125" defaultRowHeight="12.5" x14ac:dyDescent="0.25"/>
  <cols>
    <col min="1" max="1" width="29.453125" style="3" customWidth="1"/>
    <col min="2" max="2" width="31.453125" style="3" customWidth="1"/>
    <col min="3" max="3" width="11.453125" style="3" customWidth="1"/>
    <col min="4" max="4" width="5.453125" style="3" customWidth="1"/>
    <col min="5" max="5" width="29.453125" style="3" customWidth="1"/>
    <col min="6" max="6" width="31.453125" style="3" customWidth="1"/>
    <col min="7" max="16384" width="11.453125" style="3"/>
  </cols>
  <sheetData>
    <row r="1" spans="1:8" s="8" customFormat="1" ht="28.5" customHeight="1" x14ac:dyDescent="0.35">
      <c r="A1" s="10" t="s">
        <v>119</v>
      </c>
    </row>
    <row r="3" spans="1:8" ht="35.25" customHeight="1" x14ac:dyDescent="0.35">
      <c r="A3" s="543" t="s">
        <v>120</v>
      </c>
      <c r="B3" s="544"/>
      <c r="C3" s="545"/>
      <c r="E3" s="543" t="s">
        <v>121</v>
      </c>
      <c r="F3" s="544"/>
      <c r="G3" s="545"/>
      <c r="H3" s="9"/>
    </row>
    <row r="4" spans="1:8" ht="7.5" customHeight="1" x14ac:dyDescent="0.25">
      <c r="A4" s="11"/>
      <c r="C4" s="12"/>
      <c r="E4" s="13"/>
      <c r="F4" s="14"/>
      <c r="G4" s="15"/>
    </row>
    <row r="5" spans="1:8" ht="15.75" customHeight="1" x14ac:dyDescent="0.3">
      <c r="A5" s="16" t="s">
        <v>122</v>
      </c>
      <c r="B5" s="17"/>
      <c r="C5" s="12"/>
      <c r="E5" s="18"/>
      <c r="F5" s="17"/>
      <c r="G5" s="12"/>
    </row>
    <row r="6" spans="1:8" ht="23.25" customHeight="1" x14ac:dyDescent="0.25">
      <c r="A6" s="19" t="s">
        <v>43</v>
      </c>
      <c r="B6" s="20" t="s">
        <v>123</v>
      </c>
      <c r="C6" s="21" t="s">
        <v>124</v>
      </c>
      <c r="E6" s="22" t="s">
        <v>125</v>
      </c>
      <c r="F6" s="20" t="s">
        <v>123</v>
      </c>
      <c r="G6" s="21" t="s">
        <v>124</v>
      </c>
    </row>
    <row r="7" spans="1:8" s="8" customFormat="1" ht="59.25" customHeight="1" x14ac:dyDescent="0.35">
      <c r="A7" s="23" t="s">
        <v>126</v>
      </c>
      <c r="B7" s="24" t="s">
        <v>127</v>
      </c>
      <c r="C7" s="25"/>
      <c r="E7" s="23" t="s">
        <v>126</v>
      </c>
      <c r="F7" s="24" t="s">
        <v>128</v>
      </c>
      <c r="G7" s="25"/>
    </row>
    <row r="8" spans="1:8" s="8" customFormat="1" ht="46.5" customHeight="1" x14ac:dyDescent="0.35">
      <c r="A8" s="23" t="s">
        <v>129</v>
      </c>
      <c r="B8" s="24" t="s">
        <v>130</v>
      </c>
      <c r="C8" s="25"/>
      <c r="E8" s="23" t="s">
        <v>129</v>
      </c>
      <c r="F8" s="24" t="s">
        <v>130</v>
      </c>
      <c r="G8" s="25"/>
    </row>
    <row r="9" spans="1:8" s="8" customFormat="1" ht="42.75" customHeight="1" x14ac:dyDescent="0.35">
      <c r="A9" s="26" t="s">
        <v>131</v>
      </c>
      <c r="B9" s="27" t="s">
        <v>132</v>
      </c>
      <c r="C9" s="28"/>
      <c r="E9" s="29" t="s">
        <v>131</v>
      </c>
      <c r="F9" s="24" t="s">
        <v>132</v>
      </c>
      <c r="G9" s="25"/>
    </row>
    <row r="10" spans="1:8" s="8" customFormat="1" x14ac:dyDescent="0.25">
      <c r="A10" s="30"/>
      <c r="C10" s="25">
        <f>SUM(C7:C9)</f>
        <v>0</v>
      </c>
      <c r="E10" s="11"/>
      <c r="F10" s="3"/>
      <c r="G10" s="12"/>
    </row>
    <row r="11" spans="1:8" s="8" customFormat="1" x14ac:dyDescent="0.25">
      <c r="A11" s="30"/>
      <c r="C11" s="25"/>
      <c r="E11" s="31"/>
      <c r="F11" s="32"/>
      <c r="G11" s="33"/>
    </row>
    <row r="12" spans="1:8" ht="22.5" x14ac:dyDescent="0.25">
      <c r="A12" s="19" t="s">
        <v>133</v>
      </c>
      <c r="B12" s="20" t="s">
        <v>123</v>
      </c>
      <c r="C12" s="21" t="s">
        <v>124</v>
      </c>
      <c r="E12" s="34"/>
      <c r="F12" s="34"/>
      <c r="G12" s="34"/>
    </row>
    <row r="13" spans="1:8" s="8" customFormat="1" ht="56.25" customHeight="1" x14ac:dyDescent="0.35">
      <c r="A13" s="23" t="s">
        <v>126</v>
      </c>
      <c r="B13" s="24" t="s">
        <v>127</v>
      </c>
      <c r="C13" s="25"/>
      <c r="E13" s="34"/>
      <c r="F13" s="34"/>
      <c r="G13" s="34"/>
    </row>
    <row r="14" spans="1:8" s="8" customFormat="1" ht="45.75" customHeight="1" x14ac:dyDescent="0.35">
      <c r="A14" s="23" t="s">
        <v>129</v>
      </c>
      <c r="B14" s="24" t="s">
        <v>130</v>
      </c>
      <c r="C14" s="25"/>
      <c r="E14" s="34"/>
      <c r="F14" s="34"/>
      <c r="G14" s="34"/>
    </row>
    <row r="15" spans="1:8" s="8" customFormat="1" ht="45.75" customHeight="1" x14ac:dyDescent="0.25">
      <c r="A15" s="26" t="s">
        <v>131</v>
      </c>
      <c r="B15" s="27" t="s">
        <v>132</v>
      </c>
      <c r="C15" s="28"/>
      <c r="E15" s="3"/>
      <c r="F15" s="3"/>
      <c r="G15" s="3"/>
    </row>
    <row r="16" spans="1:8" x14ac:dyDescent="0.25">
      <c r="A16" s="11"/>
      <c r="C16" s="12">
        <f>SUM(C13:C15)</f>
        <v>0</v>
      </c>
    </row>
    <row r="17" spans="1:7" ht="13" x14ac:dyDescent="0.3">
      <c r="A17" s="11"/>
      <c r="C17" s="12"/>
      <c r="E17" s="35"/>
      <c r="F17" s="35"/>
    </row>
    <row r="18" spans="1:7" ht="22.5" x14ac:dyDescent="0.25">
      <c r="A18" s="19" t="s">
        <v>19</v>
      </c>
      <c r="B18" s="20" t="s">
        <v>123</v>
      </c>
      <c r="C18" s="21" t="s">
        <v>124</v>
      </c>
    </row>
    <row r="19" spans="1:7" s="8" customFormat="1" ht="58.5" customHeight="1" x14ac:dyDescent="0.25">
      <c r="A19" s="23" t="s">
        <v>126</v>
      </c>
      <c r="B19" s="24" t="s">
        <v>134</v>
      </c>
      <c r="C19" s="25"/>
      <c r="E19" s="3"/>
      <c r="F19" s="3"/>
      <c r="G19" s="3"/>
    </row>
    <row r="20" spans="1:7" s="8" customFormat="1" ht="47.25" customHeight="1" x14ac:dyDescent="0.25">
      <c r="A20" s="23" t="s">
        <v>129</v>
      </c>
      <c r="B20" s="24" t="s">
        <v>130</v>
      </c>
      <c r="C20" s="25"/>
      <c r="E20" s="3"/>
      <c r="F20" s="3"/>
      <c r="G20" s="3"/>
    </row>
    <row r="21" spans="1:7" s="8" customFormat="1" ht="47.25" customHeight="1" x14ac:dyDescent="0.25">
      <c r="A21" s="26" t="s">
        <v>135</v>
      </c>
      <c r="B21" s="27" t="s">
        <v>132</v>
      </c>
      <c r="C21" s="36"/>
      <c r="E21" s="3"/>
      <c r="F21" s="3"/>
      <c r="G21" s="3"/>
    </row>
    <row r="22" spans="1:7" x14ac:dyDescent="0.25">
      <c r="A22" s="11"/>
      <c r="C22" s="12">
        <f>SUM(C19:C21)</f>
        <v>0</v>
      </c>
    </row>
    <row r="23" spans="1:7" ht="13" x14ac:dyDescent="0.3">
      <c r="A23" s="37" t="s">
        <v>136</v>
      </c>
      <c r="B23" s="35"/>
      <c r="C23" s="12"/>
    </row>
    <row r="24" spans="1:7" ht="30.75" customHeight="1" x14ac:dyDescent="0.25">
      <c r="A24" s="19" t="s">
        <v>137</v>
      </c>
      <c r="B24" s="20" t="s">
        <v>123</v>
      </c>
      <c r="C24" s="21" t="s">
        <v>124</v>
      </c>
    </row>
    <row r="25" spans="1:7" s="8" customFormat="1" ht="47.25" customHeight="1" x14ac:dyDescent="0.25">
      <c r="A25" s="23" t="s">
        <v>138</v>
      </c>
      <c r="B25" s="24" t="s">
        <v>139</v>
      </c>
      <c r="C25" s="25"/>
      <c r="E25" s="3"/>
      <c r="F25" s="3"/>
      <c r="G25" s="3"/>
    </row>
    <row r="26" spans="1:7" s="8" customFormat="1" ht="47.25" customHeight="1" x14ac:dyDescent="0.25">
      <c r="A26" s="23" t="s">
        <v>140</v>
      </c>
      <c r="B26" s="24" t="s">
        <v>141</v>
      </c>
      <c r="C26" s="25"/>
      <c r="E26" s="3"/>
      <c r="F26" s="3"/>
      <c r="G26" s="3"/>
    </row>
    <row r="27" spans="1:7" s="8" customFormat="1" ht="47.25" customHeight="1" x14ac:dyDescent="0.25">
      <c r="A27" s="23" t="s">
        <v>129</v>
      </c>
      <c r="B27" s="24" t="s">
        <v>130</v>
      </c>
      <c r="C27" s="25"/>
      <c r="E27" s="3"/>
      <c r="F27" s="3"/>
      <c r="G27" s="3"/>
    </row>
    <row r="28" spans="1:7" s="8" customFormat="1" ht="47.25" customHeight="1" x14ac:dyDescent="0.25">
      <c r="A28" s="26" t="s">
        <v>131</v>
      </c>
      <c r="B28" s="27" t="s">
        <v>142</v>
      </c>
      <c r="C28" s="28"/>
      <c r="E28" s="3"/>
      <c r="F28" s="3"/>
      <c r="G28" s="3"/>
    </row>
    <row r="29" spans="1:7" x14ac:dyDescent="0.25">
      <c r="A29" s="11"/>
      <c r="C29" s="12">
        <f>SUM(C25:C28)</f>
        <v>0</v>
      </c>
    </row>
    <row r="30" spans="1:7" x14ac:dyDescent="0.25">
      <c r="A30" s="11"/>
      <c r="C30" s="12"/>
    </row>
    <row r="31" spans="1:7" ht="36" customHeight="1" x14ac:dyDescent="0.25">
      <c r="A31" s="38" t="s">
        <v>143</v>
      </c>
      <c r="B31" s="39" t="s">
        <v>123</v>
      </c>
      <c r="C31" s="40" t="s">
        <v>124</v>
      </c>
    </row>
    <row r="32" spans="1:7" s="8" customFormat="1" ht="47.25" customHeight="1" x14ac:dyDescent="0.25">
      <c r="A32" s="23" t="s">
        <v>138</v>
      </c>
      <c r="B32" s="24" t="s">
        <v>139</v>
      </c>
      <c r="C32" s="25"/>
      <c r="E32" s="3"/>
      <c r="F32" s="3"/>
      <c r="G32" s="3"/>
    </row>
    <row r="33" spans="1:7" s="8" customFormat="1" ht="47.25" customHeight="1" x14ac:dyDescent="0.25">
      <c r="A33" s="23" t="s">
        <v>140</v>
      </c>
      <c r="B33" s="24" t="s">
        <v>141</v>
      </c>
      <c r="C33" s="25"/>
      <c r="E33" s="3"/>
      <c r="F33" s="3"/>
      <c r="G33" s="3"/>
    </row>
    <row r="34" spans="1:7" s="8" customFormat="1" ht="47.25" customHeight="1" x14ac:dyDescent="0.25">
      <c r="A34" s="23" t="s">
        <v>129</v>
      </c>
      <c r="B34" s="24" t="s">
        <v>130</v>
      </c>
      <c r="C34" s="25"/>
      <c r="E34" s="3"/>
      <c r="F34" s="3"/>
      <c r="G34" s="3"/>
    </row>
    <row r="35" spans="1:7" s="8" customFormat="1" ht="47.25" customHeight="1" x14ac:dyDescent="0.25">
      <c r="A35" s="26" t="s">
        <v>131</v>
      </c>
      <c r="B35" s="27" t="s">
        <v>142</v>
      </c>
      <c r="C35" s="28"/>
      <c r="E35" s="3"/>
      <c r="F35" s="3"/>
      <c r="G35" s="3"/>
    </row>
    <row r="36" spans="1:7" x14ac:dyDescent="0.25">
      <c r="C36" s="3">
        <f>SUM(C32:C35)</f>
        <v>0</v>
      </c>
    </row>
    <row r="38" spans="1:7" ht="13" x14ac:dyDescent="0.3">
      <c r="A38" s="37" t="s">
        <v>144</v>
      </c>
    </row>
    <row r="39" spans="1:7" ht="22.5" x14ac:dyDescent="0.25">
      <c r="A39" s="38" t="s">
        <v>145</v>
      </c>
      <c r="B39" s="39" t="s">
        <v>123</v>
      </c>
      <c r="C39" s="40" t="s">
        <v>124</v>
      </c>
    </row>
    <row r="40" spans="1:7" ht="37.5" x14ac:dyDescent="0.25">
      <c r="A40" s="23" t="s">
        <v>146</v>
      </c>
      <c r="B40" s="24" t="s">
        <v>147</v>
      </c>
      <c r="C40" s="25"/>
    </row>
    <row r="41" spans="1:7" ht="37.5" x14ac:dyDescent="0.25">
      <c r="A41" s="23" t="s">
        <v>129</v>
      </c>
      <c r="B41" s="24" t="s">
        <v>130</v>
      </c>
      <c r="C41" s="25"/>
    </row>
    <row r="42" spans="1:7" ht="37.5" x14ac:dyDescent="0.25">
      <c r="A42" s="26" t="s">
        <v>131</v>
      </c>
      <c r="B42" s="27" t="s">
        <v>142</v>
      </c>
      <c r="C42" s="28"/>
    </row>
    <row r="43" spans="1:7" x14ac:dyDescent="0.25">
      <c r="C43" s="3">
        <f>SUM(C40:C42)</f>
        <v>0</v>
      </c>
    </row>
  </sheetData>
  <mergeCells count="2">
    <mergeCell ref="A3:C3"/>
    <mergeCell ref="E3:G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34998626667073579"/>
  </sheetPr>
  <dimension ref="A1"/>
  <sheetViews>
    <sheetView workbookViewId="0">
      <selection activeCell="A2" sqref="A2"/>
    </sheetView>
  </sheetViews>
  <sheetFormatPr baseColWidth="10" defaultColWidth="11.453125" defaultRowHeight="14.5" x14ac:dyDescent="0.35"/>
  <sheetData>
    <row r="1" spans="1:1" ht="15.5" x14ac:dyDescent="0.35">
      <c r="A1" s="2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59A-1402-8C45-A294-AA09E95B8697}">
  <dimension ref="B1:P18"/>
  <sheetViews>
    <sheetView zoomScale="77" zoomScaleNormal="77" workbookViewId="0">
      <selection activeCell="J5" sqref="J5"/>
    </sheetView>
  </sheetViews>
  <sheetFormatPr baseColWidth="10" defaultRowHeight="14.5" x14ac:dyDescent="0.35"/>
  <cols>
    <col min="2" max="2" width="38.81640625" customWidth="1"/>
    <col min="3" max="3" width="18.81640625" customWidth="1"/>
    <col min="4" max="4" width="100.36328125" customWidth="1"/>
  </cols>
  <sheetData>
    <row r="1" spans="2:16" ht="15" thickBot="1" x14ac:dyDescent="0.4">
      <c r="B1" s="47" t="s">
        <v>575</v>
      </c>
    </row>
    <row r="2" spans="2:16" ht="23" x14ac:dyDescent="0.5">
      <c r="B2" s="442" t="s">
        <v>573</v>
      </c>
      <c r="C2" s="443"/>
      <c r="D2" s="444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2:16" ht="76.25" customHeight="1" thickBot="1" x14ac:dyDescent="0.55000000000000004">
      <c r="B3" s="445" t="s">
        <v>572</v>
      </c>
      <c r="C3" s="446"/>
      <c r="D3" s="447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</row>
    <row r="5" spans="2:16" ht="55.5" x14ac:dyDescent="0.35">
      <c r="B5" s="388" t="s">
        <v>516</v>
      </c>
      <c r="C5" s="389" t="s">
        <v>539</v>
      </c>
      <c r="D5" s="388" t="s">
        <v>529</v>
      </c>
    </row>
    <row r="6" spans="2:16" ht="20" customHeight="1" x14ac:dyDescent="0.35">
      <c r="B6" s="382" t="s">
        <v>517</v>
      </c>
      <c r="C6" s="382"/>
      <c r="D6" s="382" t="s">
        <v>530</v>
      </c>
    </row>
    <row r="7" spans="2:16" ht="20" customHeight="1" x14ac:dyDescent="0.35">
      <c r="B7" s="382" t="s">
        <v>518</v>
      </c>
      <c r="C7" s="382"/>
      <c r="D7" s="382" t="s">
        <v>531</v>
      </c>
    </row>
    <row r="8" spans="2:16" ht="20" customHeight="1" x14ac:dyDescent="0.35">
      <c r="B8" s="382" t="s">
        <v>519</v>
      </c>
      <c r="C8" s="382"/>
      <c r="D8" s="382" t="s">
        <v>532</v>
      </c>
    </row>
    <row r="9" spans="2:16" ht="20" customHeight="1" x14ac:dyDescent="0.35">
      <c r="B9" s="382" t="s">
        <v>534</v>
      </c>
      <c r="C9" s="382"/>
      <c r="D9" s="382" t="s">
        <v>535</v>
      </c>
    </row>
    <row r="10" spans="2:16" ht="20" customHeight="1" x14ac:dyDescent="0.35">
      <c r="B10" s="382" t="s">
        <v>536</v>
      </c>
      <c r="C10" s="382"/>
      <c r="D10" s="382" t="s">
        <v>533</v>
      </c>
    </row>
    <row r="11" spans="2:16" ht="20" customHeight="1" x14ac:dyDescent="0.35">
      <c r="B11" s="382" t="s">
        <v>538</v>
      </c>
      <c r="C11" s="382"/>
      <c r="D11" s="382" t="s">
        <v>533</v>
      </c>
    </row>
    <row r="12" spans="2:16" ht="16" thickBot="1" x14ac:dyDescent="0.4">
      <c r="B12" s="379"/>
      <c r="C12" s="379"/>
      <c r="D12" s="379"/>
    </row>
    <row r="13" spans="2:16" ht="74" x14ac:dyDescent="0.35">
      <c r="B13" s="390" t="s">
        <v>520</v>
      </c>
      <c r="C13" s="389" t="s">
        <v>565</v>
      </c>
      <c r="D13" s="391" t="s">
        <v>540</v>
      </c>
    </row>
    <row r="14" spans="2:16" ht="21" customHeight="1" x14ac:dyDescent="0.35">
      <c r="B14" s="383" t="s">
        <v>521</v>
      </c>
      <c r="C14" s="382"/>
      <c r="D14" s="384" t="s">
        <v>526</v>
      </c>
    </row>
    <row r="15" spans="2:16" ht="21" customHeight="1" x14ac:dyDescent="0.35">
      <c r="B15" s="383" t="s">
        <v>522</v>
      </c>
      <c r="C15" s="382"/>
      <c r="D15" s="384" t="s">
        <v>525</v>
      </c>
    </row>
    <row r="16" spans="2:16" ht="21" customHeight="1" x14ac:dyDescent="0.35">
      <c r="B16" s="383" t="s">
        <v>523</v>
      </c>
      <c r="C16" s="382"/>
      <c r="D16" s="384" t="s">
        <v>524</v>
      </c>
    </row>
    <row r="17" spans="2:4" ht="21" customHeight="1" x14ac:dyDescent="0.35">
      <c r="B17" s="383" t="s">
        <v>527</v>
      </c>
      <c r="C17" s="382"/>
      <c r="D17" s="384" t="s">
        <v>528</v>
      </c>
    </row>
    <row r="18" spans="2:4" ht="21" customHeight="1" thickBot="1" x14ac:dyDescent="0.4">
      <c r="B18" s="385" t="s">
        <v>534</v>
      </c>
      <c r="C18" s="386"/>
      <c r="D18" s="387" t="s">
        <v>537</v>
      </c>
    </row>
  </sheetData>
  <mergeCells count="2">
    <mergeCell ref="B2:D2"/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9706-725F-374F-93A4-3F7858AAACCE}">
  <sheetPr>
    <tabColor rgb="FFFF0000"/>
  </sheetPr>
  <dimension ref="B1:E8"/>
  <sheetViews>
    <sheetView topLeftCell="B1" zoomScale="98" zoomScaleNormal="98" workbookViewId="0">
      <selection activeCell="E5" sqref="E5"/>
    </sheetView>
  </sheetViews>
  <sheetFormatPr baseColWidth="10" defaultColWidth="10.81640625" defaultRowHeight="12.5" x14ac:dyDescent="0.25"/>
  <cols>
    <col min="1" max="1" width="10.81640625" style="3"/>
    <col min="2" max="2" width="77.36328125" style="392" customWidth="1"/>
    <col min="3" max="3" width="100.453125" style="3" customWidth="1"/>
    <col min="4" max="16384" width="10.81640625" style="3"/>
  </cols>
  <sheetData>
    <row r="1" spans="2:5" ht="33" customHeight="1" thickBot="1" x14ac:dyDescent="0.55000000000000004">
      <c r="B1" s="450" t="s">
        <v>573</v>
      </c>
      <c r="C1" s="451"/>
      <c r="D1" s="439"/>
      <c r="E1" s="439"/>
    </row>
    <row r="2" spans="2:5" ht="84" customHeight="1" thickBot="1" x14ac:dyDescent="0.45">
      <c r="B2" s="448" t="s">
        <v>572</v>
      </c>
      <c r="C2" s="449"/>
    </row>
    <row r="3" spans="2:5" ht="13" thickBot="1" x14ac:dyDescent="0.3"/>
    <row r="4" spans="2:5" ht="79" customHeight="1" x14ac:dyDescent="0.25">
      <c r="B4" s="393" t="s">
        <v>560</v>
      </c>
      <c r="C4" s="440" t="s">
        <v>576</v>
      </c>
    </row>
    <row r="5" spans="2:5" ht="83" customHeight="1" thickBot="1" x14ac:dyDescent="0.3">
      <c r="B5" s="394" t="s">
        <v>558</v>
      </c>
      <c r="C5" s="441" t="s">
        <v>577</v>
      </c>
    </row>
    <row r="8" spans="2:5" x14ac:dyDescent="0.25">
      <c r="B8" s="3"/>
    </row>
  </sheetData>
  <mergeCells count="2">
    <mergeCell ref="B2:C2"/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FA87-5CA2-5344-A6F8-33F45F95A318}">
  <sheetPr>
    <tabColor rgb="FFFF0000"/>
  </sheetPr>
  <dimension ref="B1:L44"/>
  <sheetViews>
    <sheetView tabSelected="1" topLeftCell="A2" zoomScale="94" zoomScaleNormal="94" workbookViewId="0">
      <selection activeCell="B50" sqref="B50"/>
    </sheetView>
  </sheetViews>
  <sheetFormatPr baseColWidth="10" defaultColWidth="10.81640625" defaultRowHeight="12.5" x14ac:dyDescent="0.25"/>
  <cols>
    <col min="1" max="1" width="10.81640625" style="3"/>
    <col min="2" max="2" width="77.36328125" style="392" customWidth="1"/>
    <col min="3" max="3" width="9.08984375" style="3" customWidth="1"/>
    <col min="4" max="4" width="7.6328125" style="3" customWidth="1"/>
    <col min="5" max="5" width="18" style="3" customWidth="1"/>
    <col min="6" max="6" width="19.453125" style="3" customWidth="1"/>
    <col min="7" max="7" width="18.1796875" style="3" customWidth="1"/>
    <col min="8" max="8" width="19.36328125" style="3" customWidth="1"/>
    <col min="9" max="9" width="16.36328125" style="3" customWidth="1"/>
    <col min="10" max="10" width="16.453125" style="3" customWidth="1"/>
    <col min="11" max="11" width="26.08984375" style="3" customWidth="1"/>
    <col min="12" max="12" width="36.81640625" style="3" customWidth="1"/>
    <col min="13" max="16384" width="10.81640625" style="3"/>
  </cols>
  <sheetData>
    <row r="1" spans="2:12" ht="13" thickBot="1" x14ac:dyDescent="0.3"/>
    <row r="2" spans="2:12" ht="84" customHeight="1" thickBot="1" x14ac:dyDescent="0.3">
      <c r="B2" s="452" t="s">
        <v>574</v>
      </c>
      <c r="C2" s="453"/>
      <c r="D2" s="453"/>
      <c r="E2" s="453"/>
      <c r="F2" s="453"/>
      <c r="G2" s="453"/>
      <c r="H2" s="453"/>
      <c r="I2" s="453"/>
      <c r="J2" s="453"/>
      <c r="K2" s="453"/>
      <c r="L2" s="454"/>
    </row>
    <row r="3" spans="2:12" ht="19" customHeight="1" x14ac:dyDescent="0.4"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2:12" ht="39" customHeight="1" x14ac:dyDescent="0.25">
      <c r="B4" s="475" t="s">
        <v>564</v>
      </c>
      <c r="C4" s="475"/>
      <c r="D4" s="475"/>
      <c r="E4" s="475"/>
      <c r="F4" s="475"/>
      <c r="G4" s="475"/>
      <c r="H4" s="475"/>
      <c r="I4" s="475"/>
      <c r="J4" s="475"/>
      <c r="K4" s="475"/>
      <c r="L4" s="475"/>
    </row>
    <row r="6" spans="2:12" ht="51" customHeight="1" x14ac:dyDescent="0.25">
      <c r="B6" s="410" t="s">
        <v>560</v>
      </c>
      <c r="C6" s="474" t="str">
        <f>+'[2]3- Resultados e Indicadores (2)'!C4</f>
        <v>Conservación de la Biodiversidad en la subcuenca del río Boquerón, Parque Nacional Chagres.</v>
      </c>
      <c r="D6" s="474"/>
      <c r="E6" s="474"/>
      <c r="F6" s="474"/>
      <c r="G6" s="474"/>
      <c r="H6" s="474"/>
      <c r="I6" s="474"/>
      <c r="J6" s="474"/>
      <c r="K6" s="474"/>
      <c r="L6" s="474"/>
    </row>
    <row r="7" spans="2:12" ht="53" customHeight="1" x14ac:dyDescent="0.25">
      <c r="B7" s="411" t="s">
        <v>558</v>
      </c>
      <c r="C7" s="474" t="str">
        <f>+'[2]3- Resultados e Indicadores (2)'!C5</f>
        <v>Establecer actividades de manejo de suelos, agua y bosques en las fincas agropecuarias en la subcuenca del río Boquerón que contribuyan a la conservación de la biodiversidad y del recurso hídrico.</v>
      </c>
      <c r="D7" s="474"/>
      <c r="E7" s="474"/>
      <c r="F7" s="474"/>
      <c r="G7" s="474"/>
      <c r="H7" s="474"/>
      <c r="I7" s="474"/>
      <c r="J7" s="474"/>
      <c r="K7" s="474"/>
      <c r="L7" s="474"/>
    </row>
    <row r="8" spans="2:12" ht="48" customHeight="1" x14ac:dyDescent="0.25">
      <c r="B8" s="396" t="s">
        <v>557</v>
      </c>
      <c r="C8" s="455" t="s">
        <v>556</v>
      </c>
      <c r="D8" s="455"/>
      <c r="E8" s="455"/>
      <c r="F8" s="397" t="s">
        <v>173</v>
      </c>
      <c r="G8" s="455" t="s">
        <v>555</v>
      </c>
      <c r="H8" s="455"/>
      <c r="I8" s="455"/>
      <c r="J8" s="455"/>
      <c r="K8" s="396" t="s">
        <v>562</v>
      </c>
      <c r="L8" s="396" t="s">
        <v>150</v>
      </c>
    </row>
    <row r="9" spans="2:12" s="307" customFormat="1" ht="70" customHeight="1" x14ac:dyDescent="0.35">
      <c r="B9" s="409" t="str">
        <f>+'[2]3- Resultados e Indicadores (2)'!B7</f>
        <v>Se ha incrementado en 300 hectáreas la superficie de áreas bajo manejo mejorado y se han recuperado los bosques degradados.</v>
      </c>
      <c r="C9" s="467" t="str">
        <f>+'[2]3- Resultados e Indicadores (2)'!C7</f>
        <v xml:space="preserve"> En la subcuenca del río Boquerón existen 62 fincas ganaderas que usan un estimado de 300 héctareas de Potreros (FUNDECOR, 2019).</v>
      </c>
      <c r="D9" s="467"/>
      <c r="E9" s="467"/>
      <c r="F9" s="409">
        <f>+'[2]3- Resultados e Indicadores (2)'!F7</f>
        <v>2019</v>
      </c>
      <c r="G9" s="467" t="str">
        <f>+'[2]3- Resultados e Indicadores (2)'!G7</f>
        <v>100 hectáreas de potreros ganaderos implementan actividades de manejo de suelo, agua y bosque</v>
      </c>
      <c r="H9" s="467"/>
      <c r="I9" s="467"/>
      <c r="J9" s="467"/>
      <c r="K9" s="400">
        <f>+'[2]3- Resultados e Indicadores (2)'!K7</f>
        <v>2029</v>
      </c>
      <c r="L9" s="412"/>
    </row>
    <row r="11" spans="2:12" ht="13" thickBot="1" x14ac:dyDescent="0.3"/>
    <row r="12" spans="2:12" ht="50" customHeight="1" x14ac:dyDescent="0.25">
      <c r="B12" s="471" t="s">
        <v>559</v>
      </c>
      <c r="C12" s="472"/>
      <c r="D12" s="472"/>
      <c r="E12" s="472"/>
      <c r="F12" s="472"/>
      <c r="G12" s="472"/>
      <c r="H12" s="472"/>
      <c r="I12" s="472"/>
      <c r="J12" s="472"/>
      <c r="K12" s="472"/>
      <c r="L12" s="473"/>
    </row>
    <row r="13" spans="2:12" ht="50" customHeight="1" x14ac:dyDescent="0.25">
      <c r="B13" s="459" t="s">
        <v>578</v>
      </c>
      <c r="C13" s="460"/>
      <c r="D13" s="460"/>
      <c r="E13" s="460"/>
      <c r="F13" s="460"/>
      <c r="G13" s="460"/>
      <c r="H13" s="460"/>
      <c r="I13" s="460"/>
      <c r="J13" s="460"/>
      <c r="K13" s="460"/>
      <c r="L13" s="461"/>
    </row>
    <row r="14" spans="2:12" ht="50" customHeight="1" x14ac:dyDescent="0.25">
      <c r="B14" s="395" t="s">
        <v>561</v>
      </c>
      <c r="C14" s="455" t="s">
        <v>556</v>
      </c>
      <c r="D14" s="455"/>
      <c r="E14" s="455"/>
      <c r="F14" s="397" t="s">
        <v>173</v>
      </c>
      <c r="G14" s="455" t="s">
        <v>555</v>
      </c>
      <c r="H14" s="455"/>
      <c r="I14" s="455"/>
      <c r="J14" s="455"/>
      <c r="K14" s="396" t="s">
        <v>562</v>
      </c>
      <c r="L14" s="398" t="s">
        <v>150</v>
      </c>
    </row>
    <row r="15" spans="2:12" ht="50" customHeight="1" thickBot="1" x14ac:dyDescent="0.4">
      <c r="B15" s="380" t="s">
        <v>579</v>
      </c>
      <c r="C15" s="456" t="s">
        <v>580</v>
      </c>
      <c r="D15" s="457"/>
      <c r="E15" s="458"/>
      <c r="F15" s="381">
        <v>2019</v>
      </c>
      <c r="G15" s="456" t="s">
        <v>581</v>
      </c>
      <c r="H15" s="457"/>
      <c r="I15" s="457"/>
      <c r="J15" s="458"/>
      <c r="K15" s="381">
        <v>2027</v>
      </c>
      <c r="L15" s="399"/>
    </row>
    <row r="16" spans="2:12" ht="42" customHeight="1" x14ac:dyDescent="0.25">
      <c r="B16" s="413" t="s">
        <v>191</v>
      </c>
      <c r="C16" s="466" t="s">
        <v>556</v>
      </c>
      <c r="D16" s="466"/>
      <c r="E16" s="466"/>
      <c r="F16" s="466"/>
      <c r="G16" s="466" t="s">
        <v>555</v>
      </c>
      <c r="H16" s="466"/>
      <c r="I16" s="466"/>
      <c r="J16" s="466"/>
      <c r="K16" s="414" t="s">
        <v>554</v>
      </c>
      <c r="L16" s="415" t="s">
        <v>150</v>
      </c>
    </row>
    <row r="17" spans="2:12" ht="55" customHeight="1" x14ac:dyDescent="0.25">
      <c r="B17" s="427" t="s">
        <v>582</v>
      </c>
      <c r="C17" s="459" t="s">
        <v>553</v>
      </c>
      <c r="D17" s="460"/>
      <c r="E17" s="460"/>
      <c r="F17" s="470"/>
      <c r="G17" s="459" t="s">
        <v>552</v>
      </c>
      <c r="H17" s="460"/>
      <c r="I17" s="460"/>
      <c r="J17" s="470"/>
      <c r="K17" s="400" t="s">
        <v>563</v>
      </c>
      <c r="L17" s="401" t="s">
        <v>551</v>
      </c>
    </row>
    <row r="18" spans="2:12" s="305" customFormat="1" ht="90" x14ac:dyDescent="0.35">
      <c r="B18" s="468" t="s">
        <v>550</v>
      </c>
      <c r="C18" s="469"/>
      <c r="D18" s="469"/>
      <c r="E18" s="416" t="s">
        <v>549</v>
      </c>
      <c r="F18" s="416" t="s">
        <v>548</v>
      </c>
      <c r="G18" s="416" t="s">
        <v>547</v>
      </c>
      <c r="H18" s="416" t="s">
        <v>546</v>
      </c>
      <c r="I18" s="416" t="s">
        <v>545</v>
      </c>
      <c r="J18" s="416" t="s">
        <v>544</v>
      </c>
      <c r="K18" s="416" t="s">
        <v>543</v>
      </c>
      <c r="L18" s="402"/>
    </row>
    <row r="19" spans="2:12" ht="29" customHeight="1" x14ac:dyDescent="0.35">
      <c r="B19" s="462" t="s">
        <v>583</v>
      </c>
      <c r="C19" s="463"/>
      <c r="D19" s="463"/>
      <c r="E19" s="418">
        <f>SUM(F19:K19)</f>
        <v>0</v>
      </c>
      <c r="F19" s="419">
        <v>0</v>
      </c>
      <c r="G19" s="419" t="s">
        <v>541</v>
      </c>
      <c r="H19" s="419" t="s">
        <v>541</v>
      </c>
      <c r="I19" s="419" t="s">
        <v>541</v>
      </c>
      <c r="J19" s="419" t="s">
        <v>541</v>
      </c>
      <c r="K19" s="419" t="s">
        <v>541</v>
      </c>
      <c r="L19" s="404"/>
    </row>
    <row r="20" spans="2:12" ht="22" customHeight="1" x14ac:dyDescent="0.35">
      <c r="B20" s="462" t="s">
        <v>584</v>
      </c>
      <c r="C20" s="463"/>
      <c r="D20" s="463"/>
      <c r="E20" s="418">
        <f t="shared" ref="E20:E25" si="0">SUM(F20:K20)</f>
        <v>0</v>
      </c>
      <c r="F20" s="419" t="s">
        <v>541</v>
      </c>
      <c r="G20" s="419" t="s">
        <v>541</v>
      </c>
      <c r="H20" s="419" t="s">
        <v>541</v>
      </c>
      <c r="I20" s="419" t="s">
        <v>541</v>
      </c>
      <c r="J20" s="419" t="s">
        <v>541</v>
      </c>
      <c r="K20" s="419" t="s">
        <v>541</v>
      </c>
      <c r="L20" s="404"/>
    </row>
    <row r="21" spans="2:12" ht="28.5" customHeight="1" x14ac:dyDescent="0.35">
      <c r="B21" s="462" t="s">
        <v>585</v>
      </c>
      <c r="C21" s="463"/>
      <c r="D21" s="463"/>
      <c r="E21" s="418">
        <f t="shared" si="0"/>
        <v>0</v>
      </c>
      <c r="F21" s="419" t="s">
        <v>541</v>
      </c>
      <c r="G21" s="419" t="s">
        <v>541</v>
      </c>
      <c r="H21" s="419" t="s">
        <v>541</v>
      </c>
      <c r="I21" s="419" t="s">
        <v>541</v>
      </c>
      <c r="J21" s="419" t="s">
        <v>541</v>
      </c>
      <c r="K21" s="419" t="s">
        <v>541</v>
      </c>
      <c r="L21" s="404"/>
    </row>
    <row r="22" spans="2:12" ht="37" customHeight="1" x14ac:dyDescent="0.35">
      <c r="B22" s="462" t="s">
        <v>586</v>
      </c>
      <c r="C22" s="463"/>
      <c r="D22" s="463"/>
      <c r="E22" s="418">
        <f t="shared" si="0"/>
        <v>0</v>
      </c>
      <c r="F22" s="419" t="s">
        <v>541</v>
      </c>
      <c r="G22" s="419" t="s">
        <v>541</v>
      </c>
      <c r="H22" s="419" t="s">
        <v>541</v>
      </c>
      <c r="I22" s="419" t="s">
        <v>541</v>
      </c>
      <c r="J22" s="419" t="s">
        <v>541</v>
      </c>
      <c r="K22" s="419" t="s">
        <v>541</v>
      </c>
      <c r="L22" s="404"/>
    </row>
    <row r="23" spans="2:12" ht="46.5" customHeight="1" x14ac:dyDescent="0.35">
      <c r="B23" s="462" t="s">
        <v>587</v>
      </c>
      <c r="C23" s="463"/>
      <c r="D23" s="463"/>
      <c r="E23" s="418"/>
      <c r="F23" s="419"/>
      <c r="G23" s="419"/>
      <c r="H23" s="419"/>
      <c r="I23" s="419"/>
      <c r="J23" s="419"/>
      <c r="K23" s="419"/>
      <c r="L23" s="404"/>
    </row>
    <row r="24" spans="2:12" ht="53" customHeight="1" x14ac:dyDescent="0.35">
      <c r="B24" s="462" t="s">
        <v>588</v>
      </c>
      <c r="C24" s="463"/>
      <c r="D24" s="463"/>
      <c r="E24" s="418"/>
      <c r="F24" s="419"/>
      <c r="G24" s="419"/>
      <c r="H24" s="419"/>
      <c r="I24" s="419"/>
      <c r="J24" s="419"/>
      <c r="K24" s="419"/>
      <c r="L24" s="404"/>
    </row>
    <row r="25" spans="2:12" ht="43" customHeight="1" x14ac:dyDescent="0.35">
      <c r="B25" s="462" t="s">
        <v>589</v>
      </c>
      <c r="C25" s="463"/>
      <c r="D25" s="463"/>
      <c r="E25" s="418">
        <f t="shared" si="0"/>
        <v>0</v>
      </c>
      <c r="F25" s="419" t="s">
        <v>541</v>
      </c>
      <c r="G25" s="419" t="s">
        <v>541</v>
      </c>
      <c r="H25" s="419" t="s">
        <v>541</v>
      </c>
      <c r="I25" s="419" t="s">
        <v>541</v>
      </c>
      <c r="J25" s="419" t="s">
        <v>541</v>
      </c>
      <c r="K25" s="419" t="s">
        <v>541</v>
      </c>
      <c r="L25" s="404"/>
    </row>
    <row r="26" spans="2:12" ht="22" customHeight="1" thickBot="1" x14ac:dyDescent="0.4">
      <c r="B26" s="464" t="s">
        <v>542</v>
      </c>
      <c r="C26" s="465"/>
      <c r="D26" s="465"/>
      <c r="E26" s="420">
        <f>SUM(E19:E25)</f>
        <v>0</v>
      </c>
      <c r="F26" s="421">
        <f>SUM(F19:F25)</f>
        <v>0</v>
      </c>
      <c r="G26" s="421">
        <f>SUM(G19:G25)</f>
        <v>0</v>
      </c>
      <c r="H26" s="421">
        <f>SUM(H19:H25)</f>
        <v>0</v>
      </c>
      <c r="I26" s="421">
        <f>SUM(I19:I25)</f>
        <v>0</v>
      </c>
      <c r="J26" s="421">
        <f>SUM(J19:J25)</f>
        <v>0</v>
      </c>
      <c r="K26" s="421">
        <f>SUM(K19:K25)</f>
        <v>0</v>
      </c>
      <c r="L26" s="406"/>
    </row>
    <row r="27" spans="2:12" ht="46" customHeight="1" x14ac:dyDescent="0.25">
      <c r="B27" s="413" t="s">
        <v>191</v>
      </c>
      <c r="C27" s="466" t="s">
        <v>556</v>
      </c>
      <c r="D27" s="466"/>
      <c r="E27" s="466"/>
      <c r="F27" s="466"/>
      <c r="G27" s="466" t="s">
        <v>555</v>
      </c>
      <c r="H27" s="466"/>
      <c r="I27" s="466"/>
      <c r="J27" s="466"/>
      <c r="K27" s="414" t="s">
        <v>554</v>
      </c>
      <c r="L27" s="415" t="s">
        <v>150</v>
      </c>
    </row>
    <row r="28" spans="2:12" ht="71" customHeight="1" x14ac:dyDescent="0.25">
      <c r="B28" s="427" t="s">
        <v>590</v>
      </c>
      <c r="C28" s="467" t="s">
        <v>553</v>
      </c>
      <c r="D28" s="467"/>
      <c r="E28" s="467"/>
      <c r="F28" s="467"/>
      <c r="G28" s="467" t="s">
        <v>552</v>
      </c>
      <c r="H28" s="467"/>
      <c r="I28" s="467"/>
      <c r="J28" s="467"/>
      <c r="K28" s="400" t="s">
        <v>563</v>
      </c>
      <c r="L28" s="401" t="s">
        <v>551</v>
      </c>
    </row>
    <row r="29" spans="2:12" ht="90" x14ac:dyDescent="0.25">
      <c r="B29" s="468" t="s">
        <v>550</v>
      </c>
      <c r="C29" s="469"/>
      <c r="D29" s="469"/>
      <c r="E29" s="416" t="s">
        <v>549</v>
      </c>
      <c r="F29" s="416" t="s">
        <v>548</v>
      </c>
      <c r="G29" s="416" t="s">
        <v>547</v>
      </c>
      <c r="H29" s="416" t="s">
        <v>546</v>
      </c>
      <c r="I29" s="416" t="s">
        <v>545</v>
      </c>
      <c r="J29" s="416" t="s">
        <v>544</v>
      </c>
      <c r="K29" s="416" t="s">
        <v>543</v>
      </c>
      <c r="L29" s="402"/>
    </row>
    <row r="30" spans="2:12" ht="37" customHeight="1" x14ac:dyDescent="0.35">
      <c r="B30" s="462" t="s">
        <v>591</v>
      </c>
      <c r="C30" s="463"/>
      <c r="D30" s="463"/>
      <c r="E30" s="407">
        <f>SUM(F30:K30)</f>
        <v>0</v>
      </c>
      <c r="F30" s="403">
        <v>0</v>
      </c>
      <c r="G30" s="403" t="s">
        <v>541</v>
      </c>
      <c r="H30" s="403" t="s">
        <v>541</v>
      </c>
      <c r="I30" s="403" t="s">
        <v>541</v>
      </c>
      <c r="J30" s="403" t="s">
        <v>541</v>
      </c>
      <c r="K30" s="403" t="s">
        <v>541</v>
      </c>
      <c r="L30" s="404"/>
    </row>
    <row r="31" spans="2:12" ht="38" customHeight="1" x14ac:dyDescent="0.35">
      <c r="B31" s="462" t="s">
        <v>592</v>
      </c>
      <c r="C31" s="463"/>
      <c r="D31" s="463"/>
      <c r="E31" s="407">
        <f t="shared" ref="E31:E33" si="1">SUM(F31:K31)</f>
        <v>0</v>
      </c>
      <c r="F31" s="403" t="s">
        <v>541</v>
      </c>
      <c r="G31" s="403" t="s">
        <v>541</v>
      </c>
      <c r="H31" s="403" t="s">
        <v>541</v>
      </c>
      <c r="I31" s="403" t="s">
        <v>541</v>
      </c>
      <c r="J31" s="403" t="s">
        <v>541</v>
      </c>
      <c r="K31" s="403" t="s">
        <v>541</v>
      </c>
      <c r="L31" s="404"/>
    </row>
    <row r="32" spans="2:12" ht="56.5" customHeight="1" x14ac:dyDescent="0.35">
      <c r="B32" s="546" t="s">
        <v>593</v>
      </c>
      <c r="C32" s="547"/>
      <c r="D32" s="548"/>
      <c r="E32" s="407"/>
      <c r="F32" s="403"/>
      <c r="G32" s="403"/>
      <c r="H32" s="403"/>
      <c r="I32" s="403"/>
      <c r="J32" s="403"/>
      <c r="K32" s="403"/>
      <c r="L32" s="404"/>
    </row>
    <row r="33" spans="2:12" ht="39" customHeight="1" x14ac:dyDescent="0.35">
      <c r="B33" s="462" t="s">
        <v>594</v>
      </c>
      <c r="C33" s="463"/>
      <c r="D33" s="463"/>
      <c r="E33" s="407">
        <f t="shared" si="1"/>
        <v>0</v>
      </c>
      <c r="F33" s="403" t="s">
        <v>541</v>
      </c>
      <c r="G33" s="403" t="s">
        <v>541</v>
      </c>
      <c r="H33" s="403" t="s">
        <v>541</v>
      </c>
      <c r="I33" s="403" t="s">
        <v>541</v>
      </c>
      <c r="J33" s="403" t="s">
        <v>541</v>
      </c>
      <c r="K33" s="403" t="s">
        <v>541</v>
      </c>
      <c r="L33" s="404"/>
    </row>
    <row r="34" spans="2:12" ht="23" customHeight="1" thickBot="1" x14ac:dyDescent="0.4">
      <c r="B34" s="464" t="s">
        <v>542</v>
      </c>
      <c r="C34" s="465"/>
      <c r="D34" s="465"/>
      <c r="E34" s="405">
        <f t="shared" ref="E34:K34" si="2">SUM(E30:E33)</f>
        <v>0</v>
      </c>
      <c r="F34" s="408">
        <f t="shared" si="2"/>
        <v>0</v>
      </c>
      <c r="G34" s="408">
        <f t="shared" si="2"/>
        <v>0</v>
      </c>
      <c r="H34" s="408">
        <f t="shared" si="2"/>
        <v>0</v>
      </c>
      <c r="I34" s="408">
        <f t="shared" si="2"/>
        <v>0</v>
      </c>
      <c r="J34" s="408">
        <f t="shared" si="2"/>
        <v>0</v>
      </c>
      <c r="K34" s="408">
        <f t="shared" si="2"/>
        <v>0</v>
      </c>
      <c r="L34" s="406"/>
    </row>
    <row r="35" spans="2:12" ht="45" customHeight="1" x14ac:dyDescent="0.25">
      <c r="B35" s="413" t="s">
        <v>191</v>
      </c>
      <c r="C35" s="466" t="s">
        <v>556</v>
      </c>
      <c r="D35" s="466"/>
      <c r="E35" s="466"/>
      <c r="F35" s="466"/>
      <c r="G35" s="466" t="s">
        <v>555</v>
      </c>
      <c r="H35" s="466"/>
      <c r="I35" s="466"/>
      <c r="J35" s="466"/>
      <c r="K35" s="414" t="s">
        <v>554</v>
      </c>
      <c r="L35" s="415" t="s">
        <v>150</v>
      </c>
    </row>
    <row r="36" spans="2:12" ht="57" customHeight="1" x14ac:dyDescent="0.25">
      <c r="B36" s="427" t="s">
        <v>595</v>
      </c>
      <c r="C36" s="467" t="s">
        <v>553</v>
      </c>
      <c r="D36" s="467"/>
      <c r="E36" s="467"/>
      <c r="F36" s="467"/>
      <c r="G36" s="467" t="s">
        <v>552</v>
      </c>
      <c r="H36" s="467"/>
      <c r="I36" s="467"/>
      <c r="J36" s="467"/>
      <c r="K36" s="400" t="s">
        <v>563</v>
      </c>
      <c r="L36" s="401" t="s">
        <v>551</v>
      </c>
    </row>
    <row r="37" spans="2:12" ht="90" x14ac:dyDescent="0.25">
      <c r="B37" s="468" t="s">
        <v>550</v>
      </c>
      <c r="C37" s="469"/>
      <c r="D37" s="469"/>
      <c r="E37" s="416" t="s">
        <v>549</v>
      </c>
      <c r="F37" s="416" t="s">
        <v>548</v>
      </c>
      <c r="G37" s="416" t="s">
        <v>547</v>
      </c>
      <c r="H37" s="416" t="s">
        <v>546</v>
      </c>
      <c r="I37" s="416" t="s">
        <v>545</v>
      </c>
      <c r="J37" s="416" t="s">
        <v>544</v>
      </c>
      <c r="K37" s="416" t="s">
        <v>543</v>
      </c>
      <c r="L37" s="402"/>
    </row>
    <row r="38" spans="2:12" ht="27" customHeight="1" x14ac:dyDescent="0.35">
      <c r="B38" s="462" t="s">
        <v>596</v>
      </c>
      <c r="C38" s="463"/>
      <c r="D38" s="463"/>
      <c r="E38" s="418">
        <f>SUM(F38:K38)</f>
        <v>0</v>
      </c>
      <c r="F38" s="419">
        <v>0</v>
      </c>
      <c r="G38" s="419" t="s">
        <v>541</v>
      </c>
      <c r="H38" s="419" t="s">
        <v>541</v>
      </c>
      <c r="I38" s="419" t="s">
        <v>541</v>
      </c>
      <c r="J38" s="419" t="s">
        <v>541</v>
      </c>
      <c r="K38" s="419" t="s">
        <v>541</v>
      </c>
      <c r="L38" s="404"/>
    </row>
    <row r="39" spans="2:12" ht="45.5" customHeight="1" x14ac:dyDescent="0.35">
      <c r="B39" s="462" t="s">
        <v>597</v>
      </c>
      <c r="C39" s="463"/>
      <c r="D39" s="463"/>
      <c r="E39" s="418">
        <f t="shared" ref="E39:E42" si="3">SUM(F39:K39)</f>
        <v>0</v>
      </c>
      <c r="F39" s="419" t="s">
        <v>541</v>
      </c>
      <c r="G39" s="419" t="s">
        <v>541</v>
      </c>
      <c r="H39" s="419" t="s">
        <v>541</v>
      </c>
      <c r="I39" s="419" t="s">
        <v>541</v>
      </c>
      <c r="J39" s="419" t="s">
        <v>541</v>
      </c>
      <c r="K39" s="419" t="s">
        <v>541</v>
      </c>
      <c r="L39" s="404"/>
    </row>
    <row r="40" spans="2:12" ht="41.5" customHeight="1" x14ac:dyDescent="0.35">
      <c r="B40" s="462" t="s">
        <v>598</v>
      </c>
      <c r="C40" s="463"/>
      <c r="D40" s="463"/>
      <c r="E40" s="418"/>
      <c r="F40" s="419"/>
      <c r="G40" s="419"/>
      <c r="H40" s="419"/>
      <c r="I40" s="419"/>
      <c r="J40" s="419"/>
      <c r="K40" s="419"/>
      <c r="L40" s="404"/>
    </row>
    <row r="41" spans="2:12" ht="27" customHeight="1" x14ac:dyDescent="0.35">
      <c r="B41" s="462" t="s">
        <v>599</v>
      </c>
      <c r="C41" s="463"/>
      <c r="D41" s="463"/>
      <c r="E41" s="418"/>
      <c r="F41" s="419"/>
      <c r="G41" s="419"/>
      <c r="H41" s="419"/>
      <c r="I41" s="419"/>
      <c r="J41" s="419"/>
      <c r="K41" s="419"/>
      <c r="L41" s="404"/>
    </row>
    <row r="42" spans="2:12" ht="27" customHeight="1" x14ac:dyDescent="0.35">
      <c r="B42" s="462" t="s">
        <v>600</v>
      </c>
      <c r="C42" s="463"/>
      <c r="D42" s="463"/>
      <c r="E42" s="418">
        <f t="shared" si="3"/>
        <v>0</v>
      </c>
      <c r="F42" s="419" t="s">
        <v>541</v>
      </c>
      <c r="G42" s="419" t="s">
        <v>541</v>
      </c>
      <c r="H42" s="419" t="s">
        <v>541</v>
      </c>
      <c r="I42" s="419" t="s">
        <v>541</v>
      </c>
      <c r="J42" s="419" t="s">
        <v>541</v>
      </c>
      <c r="K42" s="419" t="s">
        <v>541</v>
      </c>
      <c r="L42" s="404"/>
    </row>
    <row r="43" spans="2:12" ht="28" customHeight="1" thickBot="1" x14ac:dyDescent="0.4">
      <c r="B43" s="464" t="s">
        <v>542</v>
      </c>
      <c r="C43" s="465"/>
      <c r="D43" s="465"/>
      <c r="E43" s="420">
        <f t="shared" ref="E43:K43" si="4">SUM(E38:E42)</f>
        <v>0</v>
      </c>
      <c r="F43" s="422">
        <f t="shared" si="4"/>
        <v>0</v>
      </c>
      <c r="G43" s="422">
        <f t="shared" si="4"/>
        <v>0</v>
      </c>
      <c r="H43" s="422">
        <f t="shared" si="4"/>
        <v>0</v>
      </c>
      <c r="I43" s="422">
        <f t="shared" si="4"/>
        <v>0</v>
      </c>
      <c r="J43" s="422">
        <f t="shared" si="4"/>
        <v>0</v>
      </c>
      <c r="K43" s="422">
        <f t="shared" si="4"/>
        <v>0</v>
      </c>
      <c r="L43" s="406"/>
    </row>
    <row r="44" spans="2:12" ht="51" customHeight="1" x14ac:dyDescent="0.25"/>
  </sheetData>
  <mergeCells count="48">
    <mergeCell ref="B23:D23"/>
    <mergeCell ref="B24:D24"/>
    <mergeCell ref="B32:D32"/>
    <mergeCell ref="B40:D40"/>
    <mergeCell ref="B41:D41"/>
    <mergeCell ref="B12:L12"/>
    <mergeCell ref="C14:E14"/>
    <mergeCell ref="G14:J14"/>
    <mergeCell ref="C15:E15"/>
    <mergeCell ref="G15:J15"/>
    <mergeCell ref="B2:L2"/>
    <mergeCell ref="C6:L6"/>
    <mergeCell ref="C7:L7"/>
    <mergeCell ref="C8:E8"/>
    <mergeCell ref="G8:J8"/>
    <mergeCell ref="C9:E9"/>
    <mergeCell ref="G9:J9"/>
    <mergeCell ref="B4:L4"/>
    <mergeCell ref="B13:L13"/>
    <mergeCell ref="B31:D31"/>
    <mergeCell ref="B33:D33"/>
    <mergeCell ref="B34:D34"/>
    <mergeCell ref="C36:F36"/>
    <mergeCell ref="G36:J36"/>
    <mergeCell ref="B37:D37"/>
    <mergeCell ref="B25:D25"/>
    <mergeCell ref="B26:D26"/>
    <mergeCell ref="C28:F28"/>
    <mergeCell ref="G28:J28"/>
    <mergeCell ref="B29:D29"/>
    <mergeCell ref="B30:D30"/>
    <mergeCell ref="C16:F16"/>
    <mergeCell ref="G16:J16"/>
    <mergeCell ref="C17:F17"/>
    <mergeCell ref="G17:J17"/>
    <mergeCell ref="B18:D18"/>
    <mergeCell ref="B19:D19"/>
    <mergeCell ref="B20:D20"/>
    <mergeCell ref="B21:D21"/>
    <mergeCell ref="B22:D22"/>
    <mergeCell ref="B38:D38"/>
    <mergeCell ref="B39:D39"/>
    <mergeCell ref="B42:D42"/>
    <mergeCell ref="B43:D43"/>
    <mergeCell ref="C27:F27"/>
    <mergeCell ref="G27:J27"/>
    <mergeCell ref="C35:F35"/>
    <mergeCell ref="G35:J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FD57-1911-AD4B-B94A-15CE0D13AFAE}">
  <sheetPr>
    <tabColor rgb="FFFF0000"/>
    <pageSetUpPr fitToPage="1"/>
  </sheetPr>
  <dimension ref="A1:J38"/>
  <sheetViews>
    <sheetView zoomScale="95" zoomScaleNormal="95" workbookViewId="0">
      <selection activeCell="B1" sqref="B1:C1"/>
    </sheetView>
  </sheetViews>
  <sheetFormatPr baseColWidth="10" defaultColWidth="11.453125" defaultRowHeight="10" x14ac:dyDescent="0.2"/>
  <cols>
    <col min="1" max="1" width="3.81640625" style="292" customWidth="1"/>
    <col min="2" max="2" width="129.81640625" style="292" customWidth="1"/>
    <col min="3" max="3" width="14" style="292" customWidth="1"/>
    <col min="4" max="4" width="19" style="292" customWidth="1"/>
    <col min="5" max="5" width="22.453125" style="292" customWidth="1"/>
    <col min="6" max="6" width="3.36328125" style="292" customWidth="1"/>
    <col min="7" max="7" width="23.36328125" style="292" customWidth="1"/>
    <col min="8" max="16384" width="11.453125" style="292"/>
  </cols>
  <sheetData>
    <row r="1" spans="1:10" ht="18.5" thickBot="1" x14ac:dyDescent="0.45">
      <c r="B1" s="476" t="s">
        <v>573</v>
      </c>
      <c r="C1" s="476"/>
    </row>
    <row r="2" spans="1:10" ht="51" customHeight="1" thickBot="1" x14ac:dyDescent="0.45">
      <c r="B2" s="477" t="s">
        <v>571</v>
      </c>
      <c r="C2" s="477"/>
      <c r="D2" s="306"/>
      <c r="E2" s="484" t="s">
        <v>568</v>
      </c>
      <c r="F2" s="485"/>
      <c r="G2" s="486"/>
      <c r="H2" s="306"/>
      <c r="I2" s="306"/>
      <c r="J2" s="306"/>
    </row>
    <row r="3" spans="1:10" ht="34" customHeight="1" x14ac:dyDescent="0.2">
      <c r="B3" s="478" t="s">
        <v>510</v>
      </c>
      <c r="C3" s="479"/>
      <c r="E3" s="480" t="s">
        <v>566</v>
      </c>
      <c r="F3" s="423"/>
      <c r="G3" s="482" t="s">
        <v>567</v>
      </c>
    </row>
    <row r="4" spans="1:10" ht="31" customHeight="1" x14ac:dyDescent="0.35">
      <c r="A4" s="305"/>
      <c r="B4" s="315" t="s">
        <v>509</v>
      </c>
      <c r="C4" s="316" t="s">
        <v>511</v>
      </c>
      <c r="D4" s="307"/>
      <c r="E4" s="481"/>
      <c r="F4" s="423"/>
      <c r="G4" s="483"/>
    </row>
    <row r="5" spans="1:10" s="3" customFormat="1" ht="26" customHeight="1" x14ac:dyDescent="0.4">
      <c r="A5" s="304"/>
      <c r="B5" s="431" t="s">
        <v>191</v>
      </c>
      <c r="C5" s="432" t="e">
        <f>SUM(C6:C14)</f>
        <v>#REF!</v>
      </c>
      <c r="D5" s="307"/>
      <c r="E5" s="308"/>
      <c r="G5" s="308" t="e">
        <f>+C5/$C$38</f>
        <v>#REF!</v>
      </c>
    </row>
    <row r="6" spans="1:10" ht="26" customHeight="1" x14ac:dyDescent="0.35">
      <c r="A6" s="303"/>
      <c r="B6" s="317" t="str">
        <f>+'4- Productos y Actividades'!B17</f>
        <v xml:space="preserve">Implementación de las tecnologías de manejo de suelo, agua y bosque según los Planes de Manejo Acordados con los productores: </v>
      </c>
      <c r="C6" s="428">
        <f>+'4- Productos y Actividades'!E26</f>
        <v>0</v>
      </c>
      <c r="D6" s="307"/>
      <c r="E6" s="309"/>
      <c r="G6" s="309"/>
    </row>
    <row r="7" spans="1:10" ht="26" customHeight="1" x14ac:dyDescent="0.35">
      <c r="A7" s="303"/>
      <c r="B7" s="317" t="str">
        <f>+'4- Productos y Actividades'!B28</f>
        <v>Restaurar 10 hectáreas de bosque de galería con árboles de especies nativas.</v>
      </c>
      <c r="C7" s="429">
        <f>+'6-Ejemplo de MdR'!D40</f>
        <v>0</v>
      </c>
      <c r="D7" s="307"/>
      <c r="E7" s="309"/>
      <c r="G7" s="309"/>
    </row>
    <row r="8" spans="1:10" ht="26" customHeight="1" x14ac:dyDescent="0.35">
      <c r="A8" s="300"/>
      <c r="B8" s="317" t="str">
        <f>+'4- Productos y Actividades'!B36</f>
        <v xml:space="preserve">Realizar el monitoreo de macroinvertebrados en la temporada seca y en la temporada lluviosa para determinar el estado de conservación del ecosistema lótico. </v>
      </c>
      <c r="C8" s="429">
        <f>+'4- Productos y Actividades'!E43</f>
        <v>0</v>
      </c>
      <c r="D8" s="307"/>
      <c r="E8" s="309"/>
      <c r="G8" s="309"/>
    </row>
    <row r="9" spans="1:10" ht="26" customHeight="1" x14ac:dyDescent="0.35">
      <c r="A9" s="300"/>
      <c r="B9" s="317" t="e">
        <f>+'4- Productos y Actividades'!#REF!</f>
        <v>#REF!</v>
      </c>
      <c r="C9" s="429" t="e">
        <f>+'4- Productos y Actividades'!#REF!</f>
        <v>#REF!</v>
      </c>
      <c r="D9" s="307"/>
      <c r="E9" s="309"/>
      <c r="G9" s="309"/>
    </row>
    <row r="10" spans="1:10" ht="26" customHeight="1" x14ac:dyDescent="0.35">
      <c r="A10" s="300"/>
      <c r="B10" s="317" t="e">
        <f>+'4- Productos y Actividades'!#REF!</f>
        <v>#REF!</v>
      </c>
      <c r="C10" s="429">
        <f>+'6-Ejemplo de MdR'!D63</f>
        <v>0</v>
      </c>
      <c r="D10" s="307"/>
      <c r="E10" s="309"/>
      <c r="G10" s="309"/>
    </row>
    <row r="11" spans="1:10" ht="26" customHeight="1" x14ac:dyDescent="0.35">
      <c r="A11" s="300"/>
      <c r="B11" s="317" t="e">
        <f>+'4- Productos y Actividades'!#REF!</f>
        <v>#REF!</v>
      </c>
      <c r="C11" s="429" t="e">
        <f>+'4- Productos y Actividades'!#REF!</f>
        <v>#REF!</v>
      </c>
      <c r="D11" s="307"/>
      <c r="E11" s="309"/>
      <c r="G11" s="309"/>
    </row>
    <row r="12" spans="1:10" ht="26" customHeight="1" x14ac:dyDescent="0.35">
      <c r="A12" s="300"/>
      <c r="B12" s="317" t="e">
        <f>+'4- Productos y Actividades'!#REF!</f>
        <v>#REF!</v>
      </c>
      <c r="C12" s="429" t="e">
        <f>+'4- Productos y Actividades'!#REF!</f>
        <v>#REF!</v>
      </c>
      <c r="D12" s="307"/>
      <c r="E12" s="309"/>
      <c r="G12" s="309"/>
    </row>
    <row r="13" spans="1:10" ht="26" customHeight="1" x14ac:dyDescent="0.35">
      <c r="A13" s="300"/>
      <c r="B13" s="317" t="e">
        <f>+'4- Productos y Actividades'!#REF!</f>
        <v>#REF!</v>
      </c>
      <c r="C13" s="429" t="e">
        <f>+'4- Productos y Actividades'!#REF!</f>
        <v>#REF!</v>
      </c>
      <c r="D13" s="307"/>
      <c r="E13" s="309"/>
      <c r="G13" s="309"/>
    </row>
    <row r="14" spans="1:10" ht="26" customHeight="1" x14ac:dyDescent="0.35">
      <c r="A14" s="300"/>
      <c r="B14" s="317" t="e">
        <f>+'4- Productos y Actividades'!#REF!</f>
        <v>#REF!</v>
      </c>
      <c r="C14" s="429" t="e">
        <f>+'4- Productos y Actividades'!#REF!</f>
        <v>#REF!</v>
      </c>
      <c r="D14" s="307"/>
      <c r="E14" s="309"/>
      <c r="G14" s="309"/>
    </row>
    <row r="15" spans="1:10" s="3" customFormat="1" ht="26" customHeight="1" x14ac:dyDescent="0.4">
      <c r="A15" s="301"/>
      <c r="B15" s="431" t="s">
        <v>512</v>
      </c>
      <c r="C15" s="432">
        <f>SUM(C16:C18)</f>
        <v>1</v>
      </c>
      <c r="D15" s="307"/>
      <c r="E15" s="308">
        <v>3.4334454791046562E-2</v>
      </c>
      <c r="G15" s="308" t="e">
        <f>+C15/$C$38</f>
        <v>#REF!</v>
      </c>
    </row>
    <row r="16" spans="1:10" ht="26" customHeight="1" x14ac:dyDescent="0.35">
      <c r="A16" s="300"/>
      <c r="B16" s="318" t="s">
        <v>508</v>
      </c>
      <c r="C16" s="428">
        <v>1</v>
      </c>
      <c r="D16" s="307"/>
      <c r="E16" s="309"/>
      <c r="G16" s="309"/>
    </row>
    <row r="17" spans="1:7" ht="26" customHeight="1" x14ac:dyDescent="0.35">
      <c r="A17" s="300"/>
      <c r="B17" s="318" t="s">
        <v>507</v>
      </c>
      <c r="C17" s="428">
        <v>0</v>
      </c>
      <c r="D17" s="307"/>
      <c r="E17" s="309"/>
      <c r="G17" s="309"/>
    </row>
    <row r="18" spans="1:7" ht="26" customHeight="1" x14ac:dyDescent="0.35">
      <c r="A18" s="300"/>
      <c r="B18" s="318" t="s">
        <v>506</v>
      </c>
      <c r="C18" s="428">
        <v>0</v>
      </c>
      <c r="D18" s="307"/>
      <c r="E18" s="309"/>
      <c r="G18" s="309"/>
    </row>
    <row r="19" spans="1:7" s="17" customFormat="1" ht="26" customHeight="1" x14ac:dyDescent="0.4">
      <c r="A19" s="302"/>
      <c r="B19" s="431" t="s">
        <v>513</v>
      </c>
      <c r="C19" s="432">
        <f>SUM(C20:C25)</f>
        <v>0</v>
      </c>
      <c r="D19" s="310"/>
      <c r="E19" s="311">
        <v>3.03287683987578E-2</v>
      </c>
      <c r="G19" s="308" t="e">
        <f>+C19/$C$38</f>
        <v>#REF!</v>
      </c>
    </row>
    <row r="20" spans="1:7" ht="26" customHeight="1" x14ac:dyDescent="0.35">
      <c r="A20" s="300"/>
      <c r="B20" s="317" t="s">
        <v>505</v>
      </c>
      <c r="C20" s="428">
        <v>0</v>
      </c>
      <c r="D20" s="307"/>
      <c r="E20" s="309"/>
      <c r="G20" s="309"/>
    </row>
    <row r="21" spans="1:7" ht="26" customHeight="1" x14ac:dyDescent="0.35">
      <c r="A21" s="300"/>
      <c r="B21" s="317" t="s">
        <v>504</v>
      </c>
      <c r="C21" s="428">
        <v>0</v>
      </c>
      <c r="D21" s="307"/>
      <c r="E21" s="309"/>
      <c r="G21" s="309"/>
    </row>
    <row r="22" spans="1:7" ht="26" customHeight="1" x14ac:dyDescent="0.35">
      <c r="A22" s="300"/>
      <c r="B22" s="317" t="s">
        <v>503</v>
      </c>
      <c r="C22" s="428">
        <v>0</v>
      </c>
      <c r="D22" s="307"/>
      <c r="E22" s="309"/>
      <c r="G22" s="309"/>
    </row>
    <row r="23" spans="1:7" ht="26" customHeight="1" x14ac:dyDescent="0.35">
      <c r="A23" s="300"/>
      <c r="B23" s="317" t="s">
        <v>502</v>
      </c>
      <c r="C23" s="428">
        <v>0</v>
      </c>
      <c r="D23" s="307"/>
      <c r="E23" s="309"/>
      <c r="G23" s="309"/>
    </row>
    <row r="24" spans="1:7" ht="26" customHeight="1" x14ac:dyDescent="0.35">
      <c r="A24" s="300"/>
      <c r="B24" s="317" t="s">
        <v>501</v>
      </c>
      <c r="C24" s="428">
        <v>0</v>
      </c>
      <c r="D24" s="307"/>
      <c r="E24" s="309"/>
      <c r="G24" s="309"/>
    </row>
    <row r="25" spans="1:7" ht="26" customHeight="1" x14ac:dyDescent="0.35">
      <c r="A25" s="300"/>
      <c r="B25" s="317" t="s">
        <v>500</v>
      </c>
      <c r="C25" s="428">
        <v>0</v>
      </c>
      <c r="D25" s="307"/>
      <c r="E25" s="309"/>
      <c r="G25" s="309"/>
    </row>
    <row r="26" spans="1:7" s="3" customFormat="1" ht="26" customHeight="1" x14ac:dyDescent="0.4">
      <c r="A26" s="301"/>
      <c r="B26" s="431" t="s">
        <v>514</v>
      </c>
      <c r="C26" s="432">
        <f>+C27</f>
        <v>0</v>
      </c>
      <c r="D26" s="307"/>
      <c r="E26" s="308">
        <v>0.14648795136600018</v>
      </c>
      <c r="G26" s="308" t="e">
        <f>+C26/$C$38</f>
        <v>#REF!</v>
      </c>
    </row>
    <row r="27" spans="1:7" ht="26" customHeight="1" x14ac:dyDescent="0.35">
      <c r="A27" s="300"/>
      <c r="B27" s="317" t="s">
        <v>499</v>
      </c>
      <c r="C27" s="428">
        <v>0</v>
      </c>
      <c r="D27" s="307"/>
      <c r="E27" s="309"/>
      <c r="G27" s="309"/>
    </row>
    <row r="28" spans="1:7" s="298" customFormat="1" ht="26" customHeight="1" x14ac:dyDescent="0.35">
      <c r="A28" s="299"/>
      <c r="B28" s="319" t="s">
        <v>498</v>
      </c>
      <c r="C28" s="430" t="e">
        <f>+C26+C19+C15+C5</f>
        <v>#REF!</v>
      </c>
      <c r="D28" s="312"/>
      <c r="E28" s="313"/>
      <c r="G28" s="313"/>
    </row>
    <row r="29" spans="1:7" s="17" customFormat="1" ht="26" customHeight="1" x14ac:dyDescent="0.4">
      <c r="A29" s="295"/>
      <c r="B29" s="433" t="s">
        <v>497</v>
      </c>
      <c r="C29" s="434">
        <f>SUM(C30:C35)</f>
        <v>0</v>
      </c>
      <c r="D29" s="310"/>
      <c r="E29" s="311">
        <v>0.11750881316098707</v>
      </c>
      <c r="G29" s="308" t="e">
        <f>+C29/$C$38</f>
        <v>#REF!</v>
      </c>
    </row>
    <row r="30" spans="1:7" ht="26" customHeight="1" x14ac:dyDescent="0.35">
      <c r="A30" s="297"/>
      <c r="B30" s="317" t="s">
        <v>496</v>
      </c>
      <c r="C30" s="428">
        <v>0</v>
      </c>
      <c r="D30" s="307"/>
      <c r="E30" s="309"/>
      <c r="G30" s="309"/>
    </row>
    <row r="31" spans="1:7" ht="26" customHeight="1" x14ac:dyDescent="0.35">
      <c r="A31" s="297"/>
      <c r="B31" s="317" t="s">
        <v>495</v>
      </c>
      <c r="C31" s="428">
        <v>0</v>
      </c>
      <c r="D31" s="307"/>
      <c r="E31" s="309"/>
      <c r="G31" s="309"/>
    </row>
    <row r="32" spans="1:7" ht="26" customHeight="1" x14ac:dyDescent="0.35">
      <c r="A32" s="297"/>
      <c r="B32" s="317" t="s">
        <v>494</v>
      </c>
      <c r="C32" s="428">
        <v>0</v>
      </c>
      <c r="D32" s="307"/>
      <c r="E32" s="309"/>
      <c r="G32" s="309"/>
    </row>
    <row r="33" spans="1:7" ht="26" customHeight="1" x14ac:dyDescent="0.35">
      <c r="A33" s="297"/>
      <c r="B33" s="318" t="s">
        <v>493</v>
      </c>
      <c r="C33" s="428">
        <v>0</v>
      </c>
      <c r="D33" s="307"/>
      <c r="E33" s="309"/>
      <c r="G33" s="309"/>
    </row>
    <row r="34" spans="1:7" ht="26" customHeight="1" x14ac:dyDescent="0.35">
      <c r="A34" s="297"/>
      <c r="B34" s="317" t="s">
        <v>492</v>
      </c>
      <c r="C34" s="428">
        <v>0</v>
      </c>
      <c r="D34" s="307"/>
      <c r="E34" s="309"/>
      <c r="G34" s="309"/>
    </row>
    <row r="35" spans="1:7" ht="26" customHeight="1" x14ac:dyDescent="0.35">
      <c r="A35" s="297"/>
      <c r="B35" s="317" t="s">
        <v>491</v>
      </c>
      <c r="C35" s="428">
        <v>0</v>
      </c>
      <c r="D35" s="307"/>
      <c r="E35" s="309"/>
      <c r="G35" s="309"/>
    </row>
    <row r="36" spans="1:7" s="293" customFormat="1" ht="26" customHeight="1" x14ac:dyDescent="0.4">
      <c r="A36" s="296"/>
      <c r="B36" s="437" t="s">
        <v>569</v>
      </c>
      <c r="C36" s="438" t="e">
        <f>+C28+C29</f>
        <v>#REF!</v>
      </c>
      <c r="D36" s="310"/>
      <c r="E36" s="313"/>
      <c r="G36" s="313"/>
    </row>
    <row r="37" spans="1:7" s="17" customFormat="1" ht="26" customHeight="1" thickBot="1" x14ac:dyDescent="0.45">
      <c r="A37" s="295"/>
      <c r="B37" s="431" t="s">
        <v>515</v>
      </c>
      <c r="C37" s="434" t="e">
        <f>+C36*10%</f>
        <v>#REF!</v>
      </c>
      <c r="D37" s="310"/>
      <c r="E37" s="314">
        <v>9.90990990990991E-2</v>
      </c>
      <c r="G37" s="308" t="e">
        <f>+C37/$C$38</f>
        <v>#REF!</v>
      </c>
    </row>
    <row r="38" spans="1:7" s="293" customFormat="1" ht="33" customHeight="1" thickBot="1" x14ac:dyDescent="0.45">
      <c r="A38" s="294"/>
      <c r="B38" s="435" t="s">
        <v>570</v>
      </c>
      <c r="C38" s="436" t="e">
        <f>+C36+C37</f>
        <v>#REF!</v>
      </c>
      <c r="D38" s="310"/>
      <c r="E38" s="424"/>
      <c r="F38" s="425"/>
      <c r="G38" s="426" t="e">
        <f>+G37+G29+G26+G19+G15+G5</f>
        <v>#REF!</v>
      </c>
    </row>
  </sheetData>
  <mergeCells count="6">
    <mergeCell ref="B1:C1"/>
    <mergeCell ref="B2:C2"/>
    <mergeCell ref="B3:C3"/>
    <mergeCell ref="E3:E4"/>
    <mergeCell ref="G3:G4"/>
    <mergeCell ref="E2:G2"/>
  </mergeCells>
  <printOptions horizontalCentered="1" verticalCentered="1"/>
  <pageMargins left="0.19685039370078741" right="0.19685039370078741" top="0.39370078740157483" bottom="0.39370078740157483" header="0" footer="0"/>
  <pageSetup scale="79" orientation="portrait"/>
  <headerFooter alignWithMargins="0">
    <oddHeader>&amp;R&amp;"Arial,Negrita"&amp;8FORMULARIO 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E891-BA10-2241-8550-CCCE5E387C3D}">
  <sheetPr>
    <tabColor rgb="FFFF0000"/>
  </sheetPr>
  <dimension ref="A2:P72"/>
  <sheetViews>
    <sheetView zoomScale="87" zoomScaleNormal="87" workbookViewId="0">
      <selection activeCell="C8" sqref="C8:O8"/>
    </sheetView>
  </sheetViews>
  <sheetFormatPr baseColWidth="10" defaultColWidth="11.453125" defaultRowHeight="14.5" x14ac:dyDescent="0.35"/>
  <cols>
    <col min="1" max="1" width="46" customWidth="1"/>
    <col min="2" max="2" width="12.08984375" customWidth="1"/>
    <col min="3" max="3" width="10.6328125" customWidth="1"/>
    <col min="4" max="4" width="11" customWidth="1"/>
    <col min="5" max="5" width="8" customWidth="1"/>
    <col min="6" max="6" width="7.453125" customWidth="1"/>
    <col min="7" max="12" width="9.453125" customWidth="1"/>
    <col min="13" max="13" width="10.08984375" customWidth="1"/>
    <col min="14" max="14" width="20.36328125" customWidth="1"/>
    <col min="15" max="15" width="55.453125" customWidth="1"/>
    <col min="16" max="16" width="11.453125" style="46"/>
  </cols>
  <sheetData>
    <row r="2" spans="1:15" ht="23" x14ac:dyDescent="0.5">
      <c r="A2" s="487" t="s">
        <v>573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</row>
    <row r="3" spans="1:15" ht="66" customHeight="1" x14ac:dyDescent="0.35">
      <c r="A3" s="512" t="s">
        <v>571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</row>
    <row r="4" spans="1:15" ht="18.5" thickBot="1" x14ac:dyDescent="0.45">
      <c r="A4" s="511"/>
      <c r="B4" s="511"/>
      <c r="C4" s="511"/>
      <c r="D4" s="511"/>
      <c r="E4" s="511"/>
      <c r="F4" s="511"/>
      <c r="G4" s="511"/>
      <c r="H4" s="511"/>
      <c r="I4" s="511"/>
      <c r="J4" s="511"/>
    </row>
    <row r="5" spans="1:15" s="46" customFormat="1" ht="33" customHeight="1" x14ac:dyDescent="0.35">
      <c r="A5" s="498" t="s">
        <v>0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500"/>
    </row>
    <row r="6" spans="1:15" s="46" customFormat="1" ht="19.5" customHeight="1" x14ac:dyDescent="0.35">
      <c r="A6" s="501" t="s">
        <v>175</v>
      </c>
      <c r="B6" s="502"/>
      <c r="C6" s="503" t="s">
        <v>440</v>
      </c>
      <c r="D6" s="503"/>
      <c r="E6" s="503"/>
      <c r="F6" s="503"/>
      <c r="G6" s="503"/>
      <c r="H6" s="503"/>
      <c r="I6" s="503"/>
      <c r="J6" s="503"/>
      <c r="K6" s="503"/>
      <c r="L6" s="503"/>
      <c r="M6" s="503"/>
      <c r="N6" s="503"/>
      <c r="O6" s="504"/>
    </row>
    <row r="7" spans="1:15" s="46" customFormat="1" ht="25" customHeight="1" x14ac:dyDescent="0.35">
      <c r="A7" s="501" t="s">
        <v>441</v>
      </c>
      <c r="B7" s="502"/>
      <c r="C7" s="505" t="s">
        <v>442</v>
      </c>
      <c r="D7" s="505"/>
      <c r="E7" s="505"/>
      <c r="F7" s="505"/>
      <c r="G7" s="505"/>
      <c r="H7" s="505"/>
      <c r="I7" s="505"/>
      <c r="J7" s="505"/>
      <c r="K7" s="505"/>
      <c r="L7" s="505"/>
      <c r="M7" s="505"/>
      <c r="N7" s="505"/>
      <c r="O7" s="506"/>
    </row>
    <row r="8" spans="1:15" s="46" customFormat="1" ht="62" customHeight="1" thickBot="1" x14ac:dyDescent="0.4">
      <c r="A8" s="507" t="s">
        <v>176</v>
      </c>
      <c r="B8" s="508"/>
      <c r="C8" s="519" t="s">
        <v>443</v>
      </c>
      <c r="D8" s="520"/>
      <c r="E8" s="520"/>
      <c r="F8" s="520"/>
      <c r="G8" s="520"/>
      <c r="H8" s="520"/>
      <c r="I8" s="520"/>
      <c r="J8" s="520"/>
      <c r="K8" s="520"/>
      <c r="L8" s="520"/>
      <c r="M8" s="520"/>
      <c r="N8" s="520"/>
      <c r="O8" s="521"/>
    </row>
    <row r="9" spans="1:15" s="46" customFormat="1" ht="15" thickBot="1" x14ac:dyDescent="0.4">
      <c r="A9"/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 s="46" customFormat="1" ht="18.5" x14ac:dyDescent="0.35">
      <c r="A10" s="495" t="s">
        <v>185</v>
      </c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7"/>
    </row>
    <row r="11" spans="1:15" s="46" customFormat="1" ht="15.5" x14ac:dyDescent="0.35">
      <c r="A11" s="490" t="s">
        <v>450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2"/>
    </row>
    <row r="12" spans="1:15" s="46" customFormat="1" ht="46.5" x14ac:dyDescent="0.35">
      <c r="A12" s="493" t="s">
        <v>172</v>
      </c>
      <c r="B12" s="494"/>
      <c r="C12" s="283" t="s">
        <v>159</v>
      </c>
      <c r="D12" s="283" t="s">
        <v>174</v>
      </c>
      <c r="E12" s="283" t="s">
        <v>173</v>
      </c>
      <c r="F12" s="283"/>
      <c r="G12" s="283" t="s">
        <v>444</v>
      </c>
      <c r="H12" s="283" t="s">
        <v>445</v>
      </c>
      <c r="I12" s="283" t="s">
        <v>446</v>
      </c>
      <c r="J12" s="283" t="s">
        <v>447</v>
      </c>
      <c r="K12" s="283" t="s">
        <v>448</v>
      </c>
      <c r="L12" s="283" t="s">
        <v>449</v>
      </c>
      <c r="M12" s="283" t="s">
        <v>490</v>
      </c>
      <c r="N12" s="283" t="s">
        <v>168</v>
      </c>
      <c r="O12" s="284" t="s">
        <v>150</v>
      </c>
    </row>
    <row r="13" spans="1:15" s="46" customFormat="1" ht="40" customHeight="1" thickBot="1" x14ac:dyDescent="0.4">
      <c r="A13" s="285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7"/>
    </row>
    <row r="14" spans="1:15" s="46" customFormat="1" ht="22" customHeight="1" thickBot="1" x14ac:dyDescent="0.4">
      <c r="A14" s="288"/>
      <c r="B14"/>
      <c r="C14"/>
      <c r="D14"/>
      <c r="E14"/>
      <c r="F14"/>
      <c r="G14"/>
      <c r="H14"/>
      <c r="I14"/>
      <c r="J14"/>
      <c r="K14"/>
      <c r="L14"/>
      <c r="M14"/>
      <c r="N14"/>
      <c r="O14" s="289"/>
    </row>
    <row r="15" spans="1:15" s="46" customFormat="1" ht="18.5" x14ac:dyDescent="0.35">
      <c r="A15" s="495" t="s">
        <v>186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7"/>
    </row>
    <row r="16" spans="1:15" s="46" customFormat="1" ht="15.5" x14ac:dyDescent="0.35">
      <c r="A16" s="490" t="s">
        <v>187</v>
      </c>
      <c r="B16" s="491"/>
      <c r="C16" s="49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2"/>
    </row>
    <row r="17" spans="1:15" s="46" customFormat="1" ht="46.5" x14ac:dyDescent="0.35">
      <c r="A17" s="493" t="s">
        <v>172</v>
      </c>
      <c r="B17" s="494"/>
      <c r="C17" s="283" t="s">
        <v>159</v>
      </c>
      <c r="D17" s="283" t="s">
        <v>174</v>
      </c>
      <c r="E17" s="283" t="s">
        <v>173</v>
      </c>
      <c r="F17" s="283"/>
      <c r="G17" s="283" t="s">
        <v>444</v>
      </c>
      <c r="H17" s="283" t="s">
        <v>445</v>
      </c>
      <c r="I17" s="283" t="s">
        <v>446</v>
      </c>
      <c r="J17" s="283" t="s">
        <v>447</v>
      </c>
      <c r="K17" s="283" t="s">
        <v>448</v>
      </c>
      <c r="L17" s="283" t="s">
        <v>449</v>
      </c>
      <c r="M17" s="283" t="s">
        <v>490</v>
      </c>
      <c r="N17" s="283" t="s">
        <v>168</v>
      </c>
      <c r="O17" s="284" t="s">
        <v>150</v>
      </c>
    </row>
    <row r="18" spans="1:15" s="46" customFormat="1" ht="28" customHeight="1" x14ac:dyDescent="0.35">
      <c r="A18" s="290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291"/>
    </row>
    <row r="19" spans="1:15" s="46" customFormat="1" ht="15.5" x14ac:dyDescent="0.35">
      <c r="A19" s="490" t="s">
        <v>188</v>
      </c>
      <c r="B19" s="491"/>
      <c r="C19" s="491"/>
      <c r="D19" s="491"/>
      <c r="E19" s="491"/>
      <c r="F19" s="491"/>
      <c r="G19" s="491"/>
      <c r="H19" s="491"/>
      <c r="I19" s="491"/>
      <c r="J19" s="491"/>
      <c r="K19" s="491"/>
      <c r="L19" s="491"/>
      <c r="M19" s="491"/>
      <c r="N19" s="491"/>
      <c r="O19" s="492"/>
    </row>
    <row r="20" spans="1:15" s="46" customFormat="1" ht="46.5" x14ac:dyDescent="0.35">
      <c r="A20" s="493" t="s">
        <v>172</v>
      </c>
      <c r="B20" s="494"/>
      <c r="C20" s="283" t="s">
        <v>159</v>
      </c>
      <c r="D20" s="283" t="s">
        <v>174</v>
      </c>
      <c r="E20" s="283" t="s">
        <v>173</v>
      </c>
      <c r="F20" s="283"/>
      <c r="G20" s="283" t="s">
        <v>444</v>
      </c>
      <c r="H20" s="283" t="s">
        <v>445</v>
      </c>
      <c r="I20" s="283" t="s">
        <v>446</v>
      </c>
      <c r="J20" s="283" t="s">
        <v>447</v>
      </c>
      <c r="K20" s="283" t="s">
        <v>448</v>
      </c>
      <c r="L20" s="283" t="s">
        <v>449</v>
      </c>
      <c r="M20" s="283" t="s">
        <v>490</v>
      </c>
      <c r="N20" s="283" t="s">
        <v>168</v>
      </c>
      <c r="O20" s="284" t="s">
        <v>150</v>
      </c>
    </row>
    <row r="21" spans="1:15" s="46" customFormat="1" x14ac:dyDescent="0.35">
      <c r="A21" s="290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91"/>
    </row>
    <row r="22" spans="1:15" s="46" customFormat="1" ht="15.5" x14ac:dyDescent="0.35">
      <c r="A22" s="490" t="s">
        <v>189</v>
      </c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1"/>
      <c r="O22" s="492"/>
    </row>
    <row r="23" spans="1:15" s="46" customFormat="1" ht="46.5" x14ac:dyDescent="0.35">
      <c r="A23" s="493" t="s">
        <v>172</v>
      </c>
      <c r="B23" s="494"/>
      <c r="C23" s="283" t="s">
        <v>159</v>
      </c>
      <c r="D23" s="283" t="s">
        <v>174</v>
      </c>
      <c r="E23" s="283" t="s">
        <v>173</v>
      </c>
      <c r="F23" s="283"/>
      <c r="G23" s="283" t="s">
        <v>444</v>
      </c>
      <c r="H23" s="283" t="s">
        <v>445</v>
      </c>
      <c r="I23" s="283" t="s">
        <v>446</v>
      </c>
      <c r="J23" s="283" t="s">
        <v>447</v>
      </c>
      <c r="K23" s="283" t="s">
        <v>448</v>
      </c>
      <c r="L23" s="283" t="s">
        <v>449</v>
      </c>
      <c r="M23" s="283" t="s">
        <v>490</v>
      </c>
      <c r="N23" s="283" t="s">
        <v>168</v>
      </c>
      <c r="O23" s="284" t="s">
        <v>150</v>
      </c>
    </row>
    <row r="24" spans="1:15" s="46" customFormat="1" x14ac:dyDescent="0.35">
      <c r="A24" s="290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91"/>
    </row>
    <row r="25" spans="1:15" s="46" customFormat="1" ht="15.5" x14ac:dyDescent="0.35">
      <c r="A25" s="490" t="s">
        <v>190</v>
      </c>
      <c r="B25" s="491"/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2"/>
    </row>
    <row r="26" spans="1:15" s="46" customFormat="1" ht="46.5" x14ac:dyDescent="0.35">
      <c r="A26" s="493" t="s">
        <v>172</v>
      </c>
      <c r="B26" s="494"/>
      <c r="C26" s="283" t="s">
        <v>159</v>
      </c>
      <c r="D26" s="283" t="s">
        <v>174</v>
      </c>
      <c r="E26" s="283" t="s">
        <v>173</v>
      </c>
      <c r="F26" s="283"/>
      <c r="G26" s="283" t="s">
        <v>444</v>
      </c>
      <c r="H26" s="283" t="s">
        <v>445</v>
      </c>
      <c r="I26" s="283" t="s">
        <v>446</v>
      </c>
      <c r="J26" s="283" t="s">
        <v>447</v>
      </c>
      <c r="K26" s="283" t="s">
        <v>448</v>
      </c>
      <c r="L26" s="283" t="s">
        <v>449</v>
      </c>
      <c r="M26" s="283" t="s">
        <v>490</v>
      </c>
      <c r="N26" s="283" t="s">
        <v>168</v>
      </c>
      <c r="O26" s="284" t="s">
        <v>150</v>
      </c>
    </row>
    <row r="27" spans="1:15" s="46" customFormat="1" ht="15" thickBot="1" x14ac:dyDescent="0.4">
      <c r="A27" s="285"/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7"/>
    </row>
    <row r="28" spans="1:15" ht="15" thickBot="1" x14ac:dyDescent="0.4"/>
    <row r="29" spans="1:15" s="46" customFormat="1" ht="21" x14ac:dyDescent="0.35">
      <c r="A29" s="522" t="s">
        <v>191</v>
      </c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4"/>
    </row>
    <row r="30" spans="1:15" s="46" customFormat="1" ht="37" customHeight="1" x14ac:dyDescent="0.35">
      <c r="A30" s="514" t="s">
        <v>454</v>
      </c>
      <c r="B30" s="515"/>
      <c r="C30" s="515"/>
      <c r="D30" s="320">
        <f>+D31+D50</f>
        <v>0</v>
      </c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46"/>
    </row>
    <row r="31" spans="1:15" s="46" customFormat="1" ht="37" customHeight="1" x14ac:dyDescent="0.35">
      <c r="A31" s="516" t="s">
        <v>455</v>
      </c>
      <c r="B31" s="517"/>
      <c r="C31" s="517"/>
      <c r="D31" s="322">
        <f>+D34+D40+D45</f>
        <v>0</v>
      </c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47"/>
    </row>
    <row r="32" spans="1:15" s="46" customFormat="1" ht="46.5" x14ac:dyDescent="0.35">
      <c r="A32" s="518" t="s">
        <v>118</v>
      </c>
      <c r="B32" s="488" t="s">
        <v>159</v>
      </c>
      <c r="C32" s="488" t="s">
        <v>453</v>
      </c>
      <c r="D32" s="324" t="s">
        <v>169</v>
      </c>
      <c r="E32" s="488" t="s">
        <v>40</v>
      </c>
      <c r="F32" s="325" t="s">
        <v>451</v>
      </c>
      <c r="G32" s="324" t="s">
        <v>444</v>
      </c>
      <c r="H32" s="324" t="s">
        <v>445</v>
      </c>
      <c r="I32" s="324" t="s">
        <v>446</v>
      </c>
      <c r="J32" s="324" t="s">
        <v>447</v>
      </c>
      <c r="K32" s="324" t="s">
        <v>448</v>
      </c>
      <c r="L32" s="324" t="s">
        <v>449</v>
      </c>
      <c r="M32" s="488" t="s">
        <v>490</v>
      </c>
      <c r="N32" s="488" t="s">
        <v>171</v>
      </c>
      <c r="O32" s="489" t="s">
        <v>479</v>
      </c>
    </row>
    <row r="33" spans="1:16" s="46" customFormat="1" ht="21" customHeight="1" x14ac:dyDescent="0.35">
      <c r="A33" s="518"/>
      <c r="B33" s="488"/>
      <c r="C33" s="488"/>
      <c r="D33" s="324" t="s">
        <v>439</v>
      </c>
      <c r="E33" s="488"/>
      <c r="F33" s="326" t="s">
        <v>452</v>
      </c>
      <c r="G33" s="327"/>
      <c r="H33" s="327"/>
      <c r="I33" s="327"/>
      <c r="J33" s="327"/>
      <c r="K33" s="327"/>
      <c r="L33" s="327"/>
      <c r="M33" s="488"/>
      <c r="N33" s="488"/>
      <c r="O33" s="489"/>
    </row>
    <row r="34" spans="1:16" s="46" customFormat="1" ht="54" customHeight="1" x14ac:dyDescent="0.35">
      <c r="A34" s="348" t="s">
        <v>456</v>
      </c>
      <c r="B34" s="328"/>
      <c r="C34" s="329"/>
      <c r="D34" s="330">
        <f>SUM(D35:D39)</f>
        <v>0</v>
      </c>
      <c r="E34" s="331">
        <v>0</v>
      </c>
      <c r="F34" s="331">
        <v>0</v>
      </c>
      <c r="G34" s="331">
        <v>0</v>
      </c>
      <c r="H34" s="331">
        <v>0</v>
      </c>
      <c r="I34" s="331">
        <v>0</v>
      </c>
      <c r="J34" s="331">
        <v>0</v>
      </c>
      <c r="K34" s="331">
        <v>0</v>
      </c>
      <c r="L34" s="331">
        <v>0</v>
      </c>
      <c r="M34" s="332">
        <f>SUM(G34:L34)</f>
        <v>0</v>
      </c>
      <c r="N34" s="333"/>
      <c r="O34" s="349"/>
    </row>
    <row r="35" spans="1:16" s="46" customFormat="1" ht="45" customHeight="1" x14ac:dyDescent="0.35">
      <c r="A35" s="350" t="s">
        <v>457</v>
      </c>
      <c r="B35" s="334"/>
      <c r="C35" s="335"/>
      <c r="D35" s="336">
        <v>0</v>
      </c>
      <c r="E35" s="337">
        <v>0</v>
      </c>
      <c r="F35" s="337">
        <v>0</v>
      </c>
      <c r="G35" s="337">
        <v>0</v>
      </c>
      <c r="H35" s="337">
        <v>0</v>
      </c>
      <c r="I35" s="337">
        <v>0</v>
      </c>
      <c r="J35" s="337">
        <v>0</v>
      </c>
      <c r="K35" s="337">
        <v>0</v>
      </c>
      <c r="L35" s="337">
        <v>0</v>
      </c>
      <c r="M35" s="338">
        <f t="shared" ref="M35:M44" si="0">SUM(G35:L35)</f>
        <v>0</v>
      </c>
      <c r="N35" s="339"/>
      <c r="O35" s="351"/>
    </row>
    <row r="36" spans="1:16" s="46" customFormat="1" ht="45" customHeight="1" x14ac:dyDescent="0.35">
      <c r="A36" s="350" t="s">
        <v>458</v>
      </c>
      <c r="B36" s="334"/>
      <c r="C36" s="335"/>
      <c r="D36" s="336">
        <v>0</v>
      </c>
      <c r="E36" s="337">
        <v>0</v>
      </c>
      <c r="F36" s="337">
        <v>0</v>
      </c>
      <c r="G36" s="337">
        <v>0</v>
      </c>
      <c r="H36" s="337">
        <v>0</v>
      </c>
      <c r="I36" s="337">
        <v>0</v>
      </c>
      <c r="J36" s="337">
        <v>0</v>
      </c>
      <c r="K36" s="337">
        <v>0</v>
      </c>
      <c r="L36" s="337">
        <v>0</v>
      </c>
      <c r="M36" s="338">
        <f t="shared" si="0"/>
        <v>0</v>
      </c>
      <c r="N36" s="339"/>
      <c r="O36" s="352"/>
    </row>
    <row r="37" spans="1:16" s="57" customFormat="1" ht="45" customHeight="1" x14ac:dyDescent="0.35">
      <c r="A37" s="350" t="s">
        <v>459</v>
      </c>
      <c r="B37" s="334"/>
      <c r="C37" s="339"/>
      <c r="D37" s="336">
        <v>0</v>
      </c>
      <c r="E37" s="337">
        <v>0</v>
      </c>
      <c r="F37" s="337">
        <v>0</v>
      </c>
      <c r="G37" s="337">
        <v>0</v>
      </c>
      <c r="H37" s="337">
        <v>0</v>
      </c>
      <c r="I37" s="337">
        <v>0</v>
      </c>
      <c r="J37" s="337">
        <v>0</v>
      </c>
      <c r="K37" s="337">
        <v>0</v>
      </c>
      <c r="L37" s="337">
        <v>0</v>
      </c>
      <c r="M37" s="338">
        <f t="shared" si="0"/>
        <v>0</v>
      </c>
      <c r="N37" s="339"/>
      <c r="O37" s="352"/>
      <c r="P37" s="62"/>
    </row>
    <row r="38" spans="1:16" s="57" customFormat="1" ht="45" customHeight="1" x14ac:dyDescent="0.35">
      <c r="A38" s="350" t="s">
        <v>460</v>
      </c>
      <c r="B38" s="334"/>
      <c r="C38" s="339"/>
      <c r="D38" s="336">
        <v>0</v>
      </c>
      <c r="E38" s="337">
        <v>0</v>
      </c>
      <c r="F38" s="337">
        <v>0</v>
      </c>
      <c r="G38" s="337">
        <v>0</v>
      </c>
      <c r="H38" s="337">
        <v>0</v>
      </c>
      <c r="I38" s="337">
        <v>0</v>
      </c>
      <c r="J38" s="337">
        <v>0</v>
      </c>
      <c r="K38" s="337">
        <v>0</v>
      </c>
      <c r="L38" s="337">
        <v>0</v>
      </c>
      <c r="M38" s="338">
        <f t="shared" si="0"/>
        <v>0</v>
      </c>
      <c r="N38" s="339"/>
      <c r="O38" s="351"/>
      <c r="P38" s="62"/>
    </row>
    <row r="39" spans="1:16" s="57" customFormat="1" ht="45" customHeight="1" x14ac:dyDescent="0.35">
      <c r="A39" s="350" t="s">
        <v>461</v>
      </c>
      <c r="B39" s="334"/>
      <c r="C39" s="339"/>
      <c r="D39" s="336">
        <v>0</v>
      </c>
      <c r="E39" s="337">
        <v>0</v>
      </c>
      <c r="F39" s="337">
        <v>0</v>
      </c>
      <c r="G39" s="337">
        <v>0</v>
      </c>
      <c r="H39" s="337">
        <v>0</v>
      </c>
      <c r="I39" s="337">
        <v>0</v>
      </c>
      <c r="J39" s="337">
        <v>0</v>
      </c>
      <c r="K39" s="337">
        <v>0</v>
      </c>
      <c r="L39" s="337">
        <v>0</v>
      </c>
      <c r="M39" s="338">
        <f>SUM(G39:L39)</f>
        <v>0</v>
      </c>
      <c r="N39" s="339"/>
      <c r="O39" s="351"/>
      <c r="P39" s="62"/>
    </row>
    <row r="40" spans="1:16" ht="50" customHeight="1" x14ac:dyDescent="0.35">
      <c r="A40" s="348" t="s">
        <v>462</v>
      </c>
      <c r="B40" s="328"/>
      <c r="C40" s="329"/>
      <c r="D40" s="330">
        <f>SUM(D41:D44)</f>
        <v>0</v>
      </c>
      <c r="E40" s="332">
        <v>0</v>
      </c>
      <c r="F40" s="332">
        <v>0</v>
      </c>
      <c r="G40" s="332">
        <v>0</v>
      </c>
      <c r="H40" s="332">
        <v>0</v>
      </c>
      <c r="I40" s="332">
        <v>0</v>
      </c>
      <c r="J40" s="332">
        <v>0</v>
      </c>
      <c r="K40" s="332">
        <v>0</v>
      </c>
      <c r="L40" s="332">
        <v>0</v>
      </c>
      <c r="M40" s="332">
        <f>SUM(G40:L40)</f>
        <v>0</v>
      </c>
      <c r="N40" s="340"/>
      <c r="O40" s="353"/>
    </row>
    <row r="41" spans="1:16" s="57" customFormat="1" ht="39" customHeight="1" x14ac:dyDescent="0.35">
      <c r="A41" s="350" t="s">
        <v>463</v>
      </c>
      <c r="B41" s="341"/>
      <c r="C41" s="339"/>
      <c r="D41" s="336">
        <v>0</v>
      </c>
      <c r="E41" s="338">
        <v>0</v>
      </c>
      <c r="F41" s="338">
        <v>0</v>
      </c>
      <c r="G41" s="338">
        <v>0</v>
      </c>
      <c r="H41" s="338">
        <v>0</v>
      </c>
      <c r="I41" s="338">
        <v>0</v>
      </c>
      <c r="J41" s="338">
        <v>0</v>
      </c>
      <c r="K41" s="338">
        <v>0</v>
      </c>
      <c r="L41" s="338">
        <v>0</v>
      </c>
      <c r="M41" s="338">
        <f>SUM(G41:L41)</f>
        <v>0</v>
      </c>
      <c r="N41" s="339"/>
      <c r="O41" s="352"/>
      <c r="P41" s="62"/>
    </row>
    <row r="42" spans="1:16" s="57" customFormat="1" ht="39" customHeight="1" x14ac:dyDescent="0.35">
      <c r="A42" s="350" t="s">
        <v>464</v>
      </c>
      <c r="B42" s="342"/>
      <c r="C42" s="343"/>
      <c r="D42" s="336">
        <v>0</v>
      </c>
      <c r="E42" s="338">
        <v>0</v>
      </c>
      <c r="F42" s="338">
        <v>0</v>
      </c>
      <c r="G42" s="338">
        <v>0</v>
      </c>
      <c r="H42" s="338">
        <v>0</v>
      </c>
      <c r="I42" s="338">
        <v>0</v>
      </c>
      <c r="J42" s="338">
        <v>0</v>
      </c>
      <c r="K42" s="338">
        <v>0</v>
      </c>
      <c r="L42" s="338">
        <v>0</v>
      </c>
      <c r="M42" s="338">
        <f t="shared" si="0"/>
        <v>0</v>
      </c>
      <c r="N42" s="343"/>
      <c r="O42" s="352"/>
      <c r="P42" s="62"/>
    </row>
    <row r="43" spans="1:16" s="57" customFormat="1" ht="39" customHeight="1" x14ac:dyDescent="0.35">
      <c r="A43" s="350" t="s">
        <v>465</v>
      </c>
      <c r="B43" s="341"/>
      <c r="C43" s="339"/>
      <c r="D43" s="336">
        <v>0</v>
      </c>
      <c r="E43" s="338">
        <v>0</v>
      </c>
      <c r="F43" s="338">
        <v>0</v>
      </c>
      <c r="G43" s="338">
        <v>0</v>
      </c>
      <c r="H43" s="338">
        <v>0</v>
      </c>
      <c r="I43" s="338">
        <v>0</v>
      </c>
      <c r="J43" s="338">
        <v>0</v>
      </c>
      <c r="K43" s="338">
        <v>0</v>
      </c>
      <c r="L43" s="338">
        <v>0</v>
      </c>
      <c r="M43" s="338">
        <f t="shared" si="0"/>
        <v>0</v>
      </c>
      <c r="N43" s="339"/>
      <c r="O43" s="352"/>
      <c r="P43" s="62"/>
    </row>
    <row r="44" spans="1:16" s="57" customFormat="1" ht="39" customHeight="1" x14ac:dyDescent="0.35">
      <c r="A44" s="350" t="s">
        <v>466</v>
      </c>
      <c r="B44" s="341"/>
      <c r="C44" s="339"/>
      <c r="D44" s="336">
        <v>0</v>
      </c>
      <c r="E44" s="338">
        <v>0</v>
      </c>
      <c r="F44" s="338">
        <v>0</v>
      </c>
      <c r="G44" s="338">
        <v>0</v>
      </c>
      <c r="H44" s="338">
        <v>0</v>
      </c>
      <c r="I44" s="338">
        <v>0</v>
      </c>
      <c r="J44" s="338">
        <v>0</v>
      </c>
      <c r="K44" s="338">
        <v>0</v>
      </c>
      <c r="L44" s="338">
        <v>0</v>
      </c>
      <c r="M44" s="338">
        <f t="shared" si="0"/>
        <v>0</v>
      </c>
      <c r="N44" s="339"/>
      <c r="O44" s="352"/>
      <c r="P44" s="62"/>
    </row>
    <row r="45" spans="1:16" ht="50" customHeight="1" x14ac:dyDescent="0.35">
      <c r="A45" s="348" t="s">
        <v>467</v>
      </c>
      <c r="B45" s="328"/>
      <c r="C45" s="329"/>
      <c r="D45" s="330">
        <f>SUM(D46:D49)</f>
        <v>0</v>
      </c>
      <c r="E45" s="332">
        <v>0</v>
      </c>
      <c r="F45" s="332">
        <v>0</v>
      </c>
      <c r="G45" s="332">
        <v>0</v>
      </c>
      <c r="H45" s="332">
        <v>0</v>
      </c>
      <c r="I45" s="332">
        <v>0</v>
      </c>
      <c r="J45" s="332">
        <v>0</v>
      </c>
      <c r="K45" s="332">
        <v>0</v>
      </c>
      <c r="L45" s="332">
        <v>0</v>
      </c>
      <c r="M45" s="332">
        <f>SUM(G45:L45)</f>
        <v>0</v>
      </c>
      <c r="N45" s="344"/>
      <c r="O45" s="354"/>
    </row>
    <row r="46" spans="1:16" s="57" customFormat="1" ht="37.5" customHeight="1" x14ac:dyDescent="0.35">
      <c r="A46" s="350" t="s">
        <v>468</v>
      </c>
      <c r="B46" s="341"/>
      <c r="C46" s="339"/>
      <c r="D46" s="336">
        <v>0</v>
      </c>
      <c r="E46" s="338">
        <v>0</v>
      </c>
      <c r="F46" s="338">
        <v>0</v>
      </c>
      <c r="G46" s="338">
        <v>0</v>
      </c>
      <c r="H46" s="338">
        <v>0</v>
      </c>
      <c r="I46" s="338">
        <v>0</v>
      </c>
      <c r="J46" s="338">
        <v>0</v>
      </c>
      <c r="K46" s="338">
        <v>0</v>
      </c>
      <c r="L46" s="338">
        <v>0</v>
      </c>
      <c r="M46" s="338">
        <f>SUM(G46:L46)</f>
        <v>0</v>
      </c>
      <c r="N46" s="339"/>
      <c r="O46" s="352"/>
      <c r="P46" s="62"/>
    </row>
    <row r="47" spans="1:16" s="57" customFormat="1" ht="37.5" customHeight="1" x14ac:dyDescent="0.35">
      <c r="A47" s="350" t="s">
        <v>469</v>
      </c>
      <c r="B47" s="342"/>
      <c r="C47" s="343"/>
      <c r="D47" s="336">
        <v>0</v>
      </c>
      <c r="E47" s="338">
        <v>0</v>
      </c>
      <c r="F47" s="338">
        <v>0</v>
      </c>
      <c r="G47" s="338">
        <v>0</v>
      </c>
      <c r="H47" s="338">
        <v>0</v>
      </c>
      <c r="I47" s="338">
        <v>0</v>
      </c>
      <c r="J47" s="338">
        <v>0</v>
      </c>
      <c r="K47" s="338">
        <v>0</v>
      </c>
      <c r="L47" s="338">
        <v>0</v>
      </c>
      <c r="M47" s="338">
        <f t="shared" ref="M47:M49" si="1">SUM(G47:L47)</f>
        <v>0</v>
      </c>
      <c r="N47" s="339"/>
      <c r="O47" s="352"/>
      <c r="P47" s="62"/>
    </row>
    <row r="48" spans="1:16" s="57" customFormat="1" ht="37.5" customHeight="1" x14ac:dyDescent="0.35">
      <c r="A48" s="350" t="s">
        <v>470</v>
      </c>
      <c r="B48" s="341"/>
      <c r="C48" s="339"/>
      <c r="D48" s="336">
        <v>0</v>
      </c>
      <c r="E48" s="338">
        <v>0</v>
      </c>
      <c r="F48" s="338">
        <v>0</v>
      </c>
      <c r="G48" s="338">
        <v>0</v>
      </c>
      <c r="H48" s="338">
        <v>0</v>
      </c>
      <c r="I48" s="338">
        <v>0</v>
      </c>
      <c r="J48" s="338">
        <v>0</v>
      </c>
      <c r="K48" s="338">
        <v>0</v>
      </c>
      <c r="L48" s="338">
        <v>0</v>
      </c>
      <c r="M48" s="338">
        <f t="shared" si="1"/>
        <v>0</v>
      </c>
      <c r="N48" s="343"/>
      <c r="O48" s="352"/>
      <c r="P48" s="62"/>
    </row>
    <row r="49" spans="1:16" s="57" customFormat="1" ht="37.5" customHeight="1" x14ac:dyDescent="0.35">
      <c r="A49" s="350" t="s">
        <v>471</v>
      </c>
      <c r="B49" s="341"/>
      <c r="C49" s="339"/>
      <c r="D49" s="336">
        <v>0</v>
      </c>
      <c r="E49" s="338">
        <v>0</v>
      </c>
      <c r="F49" s="338">
        <v>0</v>
      </c>
      <c r="G49" s="338">
        <v>0</v>
      </c>
      <c r="H49" s="338">
        <v>0</v>
      </c>
      <c r="I49" s="338">
        <v>0</v>
      </c>
      <c r="J49" s="338">
        <v>0</v>
      </c>
      <c r="K49" s="338">
        <v>0</v>
      </c>
      <c r="L49" s="338">
        <v>0</v>
      </c>
      <c r="M49" s="338">
        <f t="shared" si="1"/>
        <v>0</v>
      </c>
      <c r="N49" s="343"/>
      <c r="O49" s="352"/>
      <c r="P49" s="62"/>
    </row>
    <row r="50" spans="1:16" s="57" customFormat="1" ht="37.5" customHeight="1" x14ac:dyDescent="0.35">
      <c r="A50" s="516" t="s">
        <v>455</v>
      </c>
      <c r="B50" s="517"/>
      <c r="C50" s="517"/>
      <c r="D50" s="345">
        <f>+D53</f>
        <v>0</v>
      </c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47"/>
      <c r="P50" s="62"/>
    </row>
    <row r="51" spans="1:16" s="57" customFormat="1" ht="37.5" customHeight="1" x14ac:dyDescent="0.35">
      <c r="A51" s="518" t="s">
        <v>118</v>
      </c>
      <c r="B51" s="488" t="s">
        <v>159</v>
      </c>
      <c r="C51" s="488" t="s">
        <v>453</v>
      </c>
      <c r="D51" s="324" t="s">
        <v>169</v>
      </c>
      <c r="E51" s="488" t="s">
        <v>40</v>
      </c>
      <c r="F51" s="325" t="s">
        <v>451</v>
      </c>
      <c r="G51" s="324" t="s">
        <v>444</v>
      </c>
      <c r="H51" s="324" t="s">
        <v>445</v>
      </c>
      <c r="I51" s="324" t="s">
        <v>446</v>
      </c>
      <c r="J51" s="324" t="s">
        <v>447</v>
      </c>
      <c r="K51" s="324" t="s">
        <v>448</v>
      </c>
      <c r="L51" s="324" t="s">
        <v>449</v>
      </c>
      <c r="M51" s="488" t="s">
        <v>490</v>
      </c>
      <c r="N51" s="488" t="s">
        <v>171</v>
      </c>
      <c r="O51" s="489" t="s">
        <v>479</v>
      </c>
      <c r="P51" s="62"/>
    </row>
    <row r="52" spans="1:16" s="57" customFormat="1" ht="37.5" customHeight="1" x14ac:dyDescent="0.35">
      <c r="A52" s="518"/>
      <c r="B52" s="488"/>
      <c r="C52" s="488"/>
      <c r="D52" s="324" t="s">
        <v>439</v>
      </c>
      <c r="E52" s="488"/>
      <c r="F52" s="326" t="s">
        <v>452</v>
      </c>
      <c r="G52" s="327"/>
      <c r="H52" s="327"/>
      <c r="I52" s="327"/>
      <c r="J52" s="327"/>
      <c r="K52" s="327"/>
      <c r="L52" s="327"/>
      <c r="M52" s="488"/>
      <c r="N52" s="488"/>
      <c r="O52" s="489"/>
      <c r="P52" s="62"/>
    </row>
    <row r="53" spans="1:16" s="57" customFormat="1" ht="37.5" customHeight="1" x14ac:dyDescent="0.35">
      <c r="A53" s="348" t="s">
        <v>480</v>
      </c>
      <c r="B53" s="328"/>
      <c r="C53" s="329"/>
      <c r="D53" s="330">
        <f>SUM(D54:D58)</f>
        <v>0</v>
      </c>
      <c r="E53" s="331">
        <v>0</v>
      </c>
      <c r="F53" s="331">
        <v>0</v>
      </c>
      <c r="G53" s="331">
        <v>0</v>
      </c>
      <c r="H53" s="331">
        <v>0</v>
      </c>
      <c r="I53" s="331">
        <v>0</v>
      </c>
      <c r="J53" s="331">
        <v>0</v>
      </c>
      <c r="K53" s="331">
        <v>0</v>
      </c>
      <c r="L53" s="331">
        <v>0</v>
      </c>
      <c r="M53" s="332">
        <f>SUM(G53:L53)</f>
        <v>0</v>
      </c>
      <c r="N53" s="333"/>
      <c r="O53" s="349"/>
      <c r="P53" s="62"/>
    </row>
    <row r="54" spans="1:16" s="57" customFormat="1" ht="37.5" customHeight="1" x14ac:dyDescent="0.35">
      <c r="A54" s="350" t="s">
        <v>481</v>
      </c>
      <c r="B54" s="334"/>
      <c r="C54" s="335"/>
      <c r="D54" s="336">
        <v>0</v>
      </c>
      <c r="E54" s="337">
        <v>0</v>
      </c>
      <c r="F54" s="337">
        <v>0</v>
      </c>
      <c r="G54" s="337">
        <v>0</v>
      </c>
      <c r="H54" s="337">
        <v>0</v>
      </c>
      <c r="I54" s="337">
        <v>0</v>
      </c>
      <c r="J54" s="337">
        <v>0</v>
      </c>
      <c r="K54" s="337">
        <v>0</v>
      </c>
      <c r="L54" s="337">
        <v>0</v>
      </c>
      <c r="M54" s="338">
        <f t="shared" ref="M54:M57" si="2">SUM(G54:L54)</f>
        <v>0</v>
      </c>
      <c r="N54" s="339"/>
      <c r="O54" s="351"/>
      <c r="P54" s="62"/>
    </row>
    <row r="55" spans="1:16" s="57" customFormat="1" ht="37.5" customHeight="1" x14ac:dyDescent="0.35">
      <c r="A55" s="350" t="s">
        <v>482</v>
      </c>
      <c r="B55" s="334"/>
      <c r="C55" s="335"/>
      <c r="D55" s="336">
        <v>0</v>
      </c>
      <c r="E55" s="337">
        <v>0</v>
      </c>
      <c r="F55" s="337">
        <v>0</v>
      </c>
      <c r="G55" s="337">
        <v>0</v>
      </c>
      <c r="H55" s="337">
        <v>0</v>
      </c>
      <c r="I55" s="337">
        <v>0</v>
      </c>
      <c r="J55" s="337">
        <v>0</v>
      </c>
      <c r="K55" s="337">
        <v>0</v>
      </c>
      <c r="L55" s="337">
        <v>0</v>
      </c>
      <c r="M55" s="338">
        <f t="shared" si="2"/>
        <v>0</v>
      </c>
      <c r="N55" s="339"/>
      <c r="O55" s="352"/>
      <c r="P55" s="62"/>
    </row>
    <row r="56" spans="1:16" s="57" customFormat="1" ht="37.5" customHeight="1" x14ac:dyDescent="0.35">
      <c r="A56" s="350" t="s">
        <v>483</v>
      </c>
      <c r="B56" s="334"/>
      <c r="C56" s="339"/>
      <c r="D56" s="336">
        <v>0</v>
      </c>
      <c r="E56" s="337">
        <v>0</v>
      </c>
      <c r="F56" s="337">
        <v>0</v>
      </c>
      <c r="G56" s="337">
        <v>0</v>
      </c>
      <c r="H56" s="337">
        <v>0</v>
      </c>
      <c r="I56" s="337">
        <v>0</v>
      </c>
      <c r="J56" s="337">
        <v>0</v>
      </c>
      <c r="K56" s="337">
        <v>0</v>
      </c>
      <c r="L56" s="337">
        <v>0</v>
      </c>
      <c r="M56" s="338">
        <f t="shared" si="2"/>
        <v>0</v>
      </c>
      <c r="N56" s="339"/>
      <c r="O56" s="352"/>
      <c r="P56" s="62"/>
    </row>
    <row r="57" spans="1:16" s="57" customFormat="1" ht="37.5" customHeight="1" x14ac:dyDescent="0.35">
      <c r="A57" s="350" t="s">
        <v>484</v>
      </c>
      <c r="B57" s="334"/>
      <c r="C57" s="339"/>
      <c r="D57" s="336">
        <v>0</v>
      </c>
      <c r="E57" s="337">
        <v>0</v>
      </c>
      <c r="F57" s="337">
        <v>0</v>
      </c>
      <c r="G57" s="337">
        <v>0</v>
      </c>
      <c r="H57" s="337">
        <v>0</v>
      </c>
      <c r="I57" s="337">
        <v>0</v>
      </c>
      <c r="J57" s="337">
        <v>0</v>
      </c>
      <c r="K57" s="337">
        <v>0</v>
      </c>
      <c r="L57" s="337">
        <v>0</v>
      </c>
      <c r="M57" s="338">
        <f t="shared" si="2"/>
        <v>0</v>
      </c>
      <c r="N57" s="339"/>
      <c r="O57" s="351"/>
      <c r="P57" s="62"/>
    </row>
    <row r="58" spans="1:16" ht="58.5" customHeight="1" thickBot="1" x14ac:dyDescent="0.4">
      <c r="A58" s="355" t="s">
        <v>485</v>
      </c>
      <c r="B58" s="356"/>
      <c r="C58" s="357"/>
      <c r="D58" s="358">
        <v>0</v>
      </c>
      <c r="E58" s="359">
        <v>0</v>
      </c>
      <c r="F58" s="359">
        <v>0</v>
      </c>
      <c r="G58" s="359">
        <v>0</v>
      </c>
      <c r="H58" s="359">
        <v>0</v>
      </c>
      <c r="I58" s="359">
        <v>0</v>
      </c>
      <c r="J58" s="359">
        <v>0</v>
      </c>
      <c r="K58" s="359">
        <v>0</v>
      </c>
      <c r="L58" s="359">
        <v>0</v>
      </c>
      <c r="M58" s="360">
        <f>SUM(G58:L58)</f>
        <v>0</v>
      </c>
      <c r="N58" s="357"/>
      <c r="O58" s="361"/>
    </row>
    <row r="59" spans="1:16" ht="32" customHeight="1" thickBot="1" x14ac:dyDescent="0.4">
      <c r="A59" s="362"/>
      <c r="B59" s="363"/>
      <c r="C59" s="364"/>
      <c r="D59" s="365"/>
      <c r="E59" s="366"/>
      <c r="F59" s="366"/>
      <c r="G59" s="366"/>
      <c r="H59" s="366"/>
      <c r="I59" s="366"/>
      <c r="J59" s="366"/>
      <c r="K59" s="366"/>
      <c r="L59" s="366"/>
      <c r="M59" s="367"/>
      <c r="N59" s="364"/>
      <c r="O59" s="368"/>
    </row>
    <row r="60" spans="1:16" ht="58.5" customHeight="1" x14ac:dyDescent="0.35">
      <c r="A60" s="509" t="s">
        <v>472</v>
      </c>
      <c r="B60" s="510"/>
      <c r="C60" s="510"/>
      <c r="D60" s="370">
        <f>+D63+D69</f>
        <v>0</v>
      </c>
      <c r="E60" s="371"/>
      <c r="F60" s="371"/>
      <c r="G60" s="371"/>
      <c r="H60" s="371"/>
      <c r="I60" s="371"/>
      <c r="J60" s="371"/>
      <c r="K60" s="371"/>
      <c r="L60" s="371"/>
      <c r="M60" s="371"/>
      <c r="N60" s="371"/>
      <c r="O60" s="372"/>
    </row>
    <row r="61" spans="1:16" ht="24.75" customHeight="1" x14ac:dyDescent="0.35">
      <c r="A61" s="518" t="s">
        <v>118</v>
      </c>
      <c r="B61" s="488" t="s">
        <v>159</v>
      </c>
      <c r="C61" s="488" t="s">
        <v>167</v>
      </c>
      <c r="D61" s="324" t="s">
        <v>169</v>
      </c>
      <c r="E61" s="488" t="s">
        <v>40</v>
      </c>
      <c r="F61" s="325" t="s">
        <v>451</v>
      </c>
      <c r="G61" s="324" t="s">
        <v>444</v>
      </c>
      <c r="H61" s="324" t="s">
        <v>445</v>
      </c>
      <c r="I61" s="324" t="s">
        <v>446</v>
      </c>
      <c r="J61" s="324" t="s">
        <v>447</v>
      </c>
      <c r="K61" s="324" t="s">
        <v>448</v>
      </c>
      <c r="L61" s="324" t="s">
        <v>449</v>
      </c>
      <c r="M61" s="488" t="s">
        <v>490</v>
      </c>
      <c r="N61" s="488" t="s">
        <v>171</v>
      </c>
      <c r="O61" s="489" t="s">
        <v>150</v>
      </c>
    </row>
    <row r="62" spans="1:16" ht="32.25" customHeight="1" x14ac:dyDescent="0.35">
      <c r="A62" s="518"/>
      <c r="B62" s="488"/>
      <c r="C62" s="488"/>
      <c r="D62" s="324" t="s">
        <v>170</v>
      </c>
      <c r="E62" s="488"/>
      <c r="F62" s="326" t="s">
        <v>452</v>
      </c>
      <c r="G62" s="327"/>
      <c r="H62" s="327"/>
      <c r="I62" s="327"/>
      <c r="J62" s="327"/>
      <c r="K62" s="327"/>
      <c r="L62" s="327"/>
      <c r="M62" s="488"/>
      <c r="N62" s="488"/>
      <c r="O62" s="489"/>
    </row>
    <row r="63" spans="1:16" s="47" customFormat="1" ht="58.5" customHeight="1" x14ac:dyDescent="0.35">
      <c r="A63" s="348" t="s">
        <v>473</v>
      </c>
      <c r="B63" s="328"/>
      <c r="C63" s="329"/>
      <c r="D63" s="330">
        <f>SUM(D64:D68)</f>
        <v>0</v>
      </c>
      <c r="E63" s="331">
        <v>0</v>
      </c>
      <c r="F63" s="331">
        <v>0</v>
      </c>
      <c r="G63" s="331">
        <v>0</v>
      </c>
      <c r="H63" s="331">
        <v>0</v>
      </c>
      <c r="I63" s="331">
        <v>0</v>
      </c>
      <c r="J63" s="331">
        <v>0</v>
      </c>
      <c r="K63" s="331">
        <v>0</v>
      </c>
      <c r="L63" s="331">
        <v>0</v>
      </c>
      <c r="M63" s="332">
        <f>SUM(G63:L63)</f>
        <v>0</v>
      </c>
      <c r="N63" s="340"/>
      <c r="O63" s="373"/>
      <c r="P63" s="282"/>
    </row>
    <row r="64" spans="1:16" ht="58.5" customHeight="1" x14ac:dyDescent="0.35">
      <c r="A64" s="350" t="s">
        <v>474</v>
      </c>
      <c r="B64" s="334"/>
      <c r="C64" s="335"/>
      <c r="D64" s="336">
        <v>0</v>
      </c>
      <c r="E64" s="337">
        <v>0</v>
      </c>
      <c r="F64" s="337">
        <v>0</v>
      </c>
      <c r="G64" s="337">
        <v>0</v>
      </c>
      <c r="H64" s="337">
        <v>0</v>
      </c>
      <c r="I64" s="337">
        <v>0</v>
      </c>
      <c r="J64" s="337">
        <v>0</v>
      </c>
      <c r="K64" s="337">
        <v>0</v>
      </c>
      <c r="L64" s="337">
        <v>0</v>
      </c>
      <c r="M64" s="338">
        <f t="shared" ref="M64:M67" si="3">SUM(G64:L64)</f>
        <v>0</v>
      </c>
      <c r="N64" s="369"/>
      <c r="O64" s="374"/>
    </row>
    <row r="65" spans="1:16" ht="58.5" customHeight="1" x14ac:dyDescent="0.35">
      <c r="A65" s="350" t="s">
        <v>475</v>
      </c>
      <c r="B65" s="334"/>
      <c r="C65" s="335"/>
      <c r="D65" s="336">
        <v>0</v>
      </c>
      <c r="E65" s="337">
        <v>0</v>
      </c>
      <c r="F65" s="337">
        <v>0</v>
      </c>
      <c r="G65" s="337">
        <v>0</v>
      </c>
      <c r="H65" s="337">
        <v>0</v>
      </c>
      <c r="I65" s="337">
        <v>0</v>
      </c>
      <c r="J65" s="337">
        <v>0</v>
      </c>
      <c r="K65" s="337">
        <v>0</v>
      </c>
      <c r="L65" s="337">
        <v>0</v>
      </c>
      <c r="M65" s="338">
        <f t="shared" si="3"/>
        <v>0</v>
      </c>
      <c r="N65" s="369"/>
      <c r="O65" s="374"/>
    </row>
    <row r="66" spans="1:16" ht="58.5" customHeight="1" x14ac:dyDescent="0.35">
      <c r="A66" s="350" t="s">
        <v>476</v>
      </c>
      <c r="B66" s="334"/>
      <c r="C66" s="339"/>
      <c r="D66" s="336">
        <v>0</v>
      </c>
      <c r="E66" s="337">
        <v>0</v>
      </c>
      <c r="F66" s="337">
        <v>0</v>
      </c>
      <c r="G66" s="337">
        <v>0</v>
      </c>
      <c r="H66" s="337">
        <v>0</v>
      </c>
      <c r="I66" s="337">
        <v>0</v>
      </c>
      <c r="J66" s="337">
        <v>0</v>
      </c>
      <c r="K66" s="337">
        <v>0</v>
      </c>
      <c r="L66" s="337">
        <v>0</v>
      </c>
      <c r="M66" s="338">
        <f t="shared" si="3"/>
        <v>0</v>
      </c>
      <c r="N66" s="369"/>
      <c r="O66" s="374"/>
    </row>
    <row r="67" spans="1:16" s="47" customFormat="1" ht="58.5" customHeight="1" x14ac:dyDescent="0.35">
      <c r="A67" s="350" t="s">
        <v>477</v>
      </c>
      <c r="B67" s="334"/>
      <c r="C67" s="339"/>
      <c r="D67" s="336">
        <v>0</v>
      </c>
      <c r="E67" s="337">
        <v>0</v>
      </c>
      <c r="F67" s="337">
        <v>0</v>
      </c>
      <c r="G67" s="337">
        <v>0</v>
      </c>
      <c r="H67" s="337">
        <v>0</v>
      </c>
      <c r="I67" s="337">
        <v>0</v>
      </c>
      <c r="J67" s="337">
        <v>0</v>
      </c>
      <c r="K67" s="337">
        <v>0</v>
      </c>
      <c r="L67" s="337">
        <v>0</v>
      </c>
      <c r="M67" s="338">
        <f t="shared" si="3"/>
        <v>0</v>
      </c>
      <c r="N67" s="369"/>
      <c r="O67" s="374"/>
      <c r="P67" s="282"/>
    </row>
    <row r="68" spans="1:16" ht="58.5" customHeight="1" x14ac:dyDescent="0.35">
      <c r="A68" s="350" t="s">
        <v>478</v>
      </c>
      <c r="B68" s="334"/>
      <c r="C68" s="339"/>
      <c r="D68" s="336">
        <v>0</v>
      </c>
      <c r="E68" s="337">
        <v>0</v>
      </c>
      <c r="F68" s="337">
        <v>0</v>
      </c>
      <c r="G68" s="337">
        <v>0</v>
      </c>
      <c r="H68" s="337">
        <v>0</v>
      </c>
      <c r="I68" s="337">
        <v>0</v>
      </c>
      <c r="J68" s="337">
        <v>0</v>
      </c>
      <c r="K68" s="337">
        <v>0</v>
      </c>
      <c r="L68" s="337">
        <v>0</v>
      </c>
      <c r="M68" s="338">
        <f>SUM(G68:L68)</f>
        <v>0</v>
      </c>
      <c r="N68" s="369"/>
      <c r="O68" s="374"/>
    </row>
    <row r="69" spans="1:16" s="47" customFormat="1" ht="58.5" customHeight="1" x14ac:dyDescent="0.35">
      <c r="A69" s="348" t="s">
        <v>486</v>
      </c>
      <c r="B69" s="328"/>
      <c r="C69" s="329"/>
      <c r="D69" s="330">
        <f>SUM(D70:D74)</f>
        <v>0</v>
      </c>
      <c r="E69" s="331">
        <v>0</v>
      </c>
      <c r="F69" s="331">
        <v>0</v>
      </c>
      <c r="G69" s="331">
        <v>0</v>
      </c>
      <c r="H69" s="331">
        <v>0</v>
      </c>
      <c r="I69" s="331">
        <v>0</v>
      </c>
      <c r="J69" s="331">
        <v>0</v>
      </c>
      <c r="K69" s="331">
        <v>0</v>
      </c>
      <c r="L69" s="331">
        <v>0</v>
      </c>
      <c r="M69" s="332">
        <f>SUM(G69:L69)</f>
        <v>0</v>
      </c>
      <c r="N69" s="340"/>
      <c r="O69" s="373"/>
      <c r="P69" s="282"/>
    </row>
    <row r="70" spans="1:16" ht="58.5" customHeight="1" x14ac:dyDescent="0.35">
      <c r="A70" s="350" t="s">
        <v>487</v>
      </c>
      <c r="B70" s="334"/>
      <c r="C70" s="335"/>
      <c r="D70" s="336">
        <v>0</v>
      </c>
      <c r="E70" s="337">
        <v>0</v>
      </c>
      <c r="F70" s="337">
        <v>0</v>
      </c>
      <c r="G70" s="337">
        <v>0</v>
      </c>
      <c r="H70" s="337">
        <v>0</v>
      </c>
      <c r="I70" s="337">
        <v>0</v>
      </c>
      <c r="J70" s="337">
        <v>0</v>
      </c>
      <c r="K70" s="337">
        <v>0</v>
      </c>
      <c r="L70" s="337">
        <v>0</v>
      </c>
      <c r="M70" s="338">
        <f t="shared" ref="M70:M72" si="4">SUM(G70:L70)</f>
        <v>0</v>
      </c>
      <c r="N70" s="369"/>
      <c r="O70" s="374"/>
    </row>
    <row r="71" spans="1:16" ht="58.5" customHeight="1" x14ac:dyDescent="0.35">
      <c r="A71" s="350" t="s">
        <v>488</v>
      </c>
      <c r="B71" s="334"/>
      <c r="C71" s="335"/>
      <c r="D71" s="336">
        <v>0</v>
      </c>
      <c r="E71" s="337">
        <v>0</v>
      </c>
      <c r="F71" s="337">
        <v>0</v>
      </c>
      <c r="G71" s="337">
        <v>0</v>
      </c>
      <c r="H71" s="337">
        <v>0</v>
      </c>
      <c r="I71" s="337">
        <v>0</v>
      </c>
      <c r="J71" s="337">
        <v>0</v>
      </c>
      <c r="K71" s="337">
        <v>0</v>
      </c>
      <c r="L71" s="337">
        <v>0</v>
      </c>
      <c r="M71" s="338">
        <f t="shared" si="4"/>
        <v>0</v>
      </c>
      <c r="N71" s="369"/>
      <c r="O71" s="374"/>
    </row>
    <row r="72" spans="1:16" ht="58.5" customHeight="1" thickBot="1" x14ac:dyDescent="0.4">
      <c r="A72" s="355" t="s">
        <v>489</v>
      </c>
      <c r="B72" s="356"/>
      <c r="C72" s="357"/>
      <c r="D72" s="358">
        <v>0</v>
      </c>
      <c r="E72" s="359">
        <v>0</v>
      </c>
      <c r="F72" s="359">
        <v>0</v>
      </c>
      <c r="G72" s="359">
        <v>0</v>
      </c>
      <c r="H72" s="359">
        <v>0</v>
      </c>
      <c r="I72" s="359">
        <v>0</v>
      </c>
      <c r="J72" s="359">
        <v>0</v>
      </c>
      <c r="K72" s="359">
        <v>0</v>
      </c>
      <c r="L72" s="359">
        <v>0</v>
      </c>
      <c r="M72" s="360">
        <f t="shared" si="4"/>
        <v>0</v>
      </c>
      <c r="N72" s="375"/>
      <c r="O72" s="376"/>
    </row>
  </sheetData>
  <mergeCells count="48">
    <mergeCell ref="C8:O8"/>
    <mergeCell ref="N61:N62"/>
    <mergeCell ref="O61:O62"/>
    <mergeCell ref="A29:O29"/>
    <mergeCell ref="A32:A33"/>
    <mergeCell ref="B32:B33"/>
    <mergeCell ref="C32:C33"/>
    <mergeCell ref="E32:E33"/>
    <mergeCell ref="M32:M33"/>
    <mergeCell ref="N32:N33"/>
    <mergeCell ref="O32:O33"/>
    <mergeCell ref="A61:A62"/>
    <mergeCell ref="B61:B62"/>
    <mergeCell ref="C61:C62"/>
    <mergeCell ref="E61:E62"/>
    <mergeCell ref="M61:M62"/>
    <mergeCell ref="A60:C60"/>
    <mergeCell ref="A4:J4"/>
    <mergeCell ref="A3:O3"/>
    <mergeCell ref="A30:C30"/>
    <mergeCell ref="A31:C31"/>
    <mergeCell ref="A50:C50"/>
    <mergeCell ref="A51:A52"/>
    <mergeCell ref="B51:B52"/>
    <mergeCell ref="C51:C52"/>
    <mergeCell ref="A19:O19"/>
    <mergeCell ref="A20:B20"/>
    <mergeCell ref="A22:O22"/>
    <mergeCell ref="A23:B23"/>
    <mergeCell ref="A25:O25"/>
    <mergeCell ref="A26:B26"/>
    <mergeCell ref="A10:O10"/>
    <mergeCell ref="A2:O2"/>
    <mergeCell ref="E51:E52"/>
    <mergeCell ref="M51:M52"/>
    <mergeCell ref="N51:N52"/>
    <mergeCell ref="O51:O52"/>
    <mergeCell ref="A11:O11"/>
    <mergeCell ref="A12:B12"/>
    <mergeCell ref="A15:O15"/>
    <mergeCell ref="A16:O16"/>
    <mergeCell ref="A17:B17"/>
    <mergeCell ref="A5:O5"/>
    <mergeCell ref="A6:B6"/>
    <mergeCell ref="C6:O6"/>
    <mergeCell ref="A7:B7"/>
    <mergeCell ref="C7:O7"/>
    <mergeCell ref="A8:B8"/>
  </mergeCells>
  <phoneticPr fontId="7" type="noConversion"/>
  <pageMargins left="0.7" right="0.7" top="0.75" bottom="0.75" header="0.3" footer="0.3"/>
  <pageSetup paperSize="5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497D"/>
  </sheetPr>
  <dimension ref="A2:F25"/>
  <sheetViews>
    <sheetView topLeftCell="A4" zoomScaleNormal="100" workbookViewId="0">
      <selection activeCell="B23" sqref="B23"/>
    </sheetView>
  </sheetViews>
  <sheetFormatPr baseColWidth="10" defaultColWidth="11.453125" defaultRowHeight="12" x14ac:dyDescent="0.3"/>
  <cols>
    <col min="1" max="1" width="7.81640625" style="69" customWidth="1"/>
    <col min="2" max="2" width="64.36328125" style="69" customWidth="1"/>
    <col min="3" max="6" width="10.453125" style="69" customWidth="1"/>
    <col min="7" max="16384" width="11.453125" style="69"/>
  </cols>
  <sheetData>
    <row r="2" spans="1:6" ht="13" x14ac:dyDescent="0.3">
      <c r="A2" s="525" t="s">
        <v>193</v>
      </c>
      <c r="B2" s="525"/>
      <c r="C2" s="525"/>
      <c r="D2" s="525"/>
      <c r="E2" s="525"/>
      <c r="F2" s="525"/>
    </row>
    <row r="4" spans="1:6" ht="24" x14ac:dyDescent="0.3">
      <c r="A4" s="58" t="s">
        <v>23</v>
      </c>
      <c r="B4" s="59" t="s">
        <v>184</v>
      </c>
      <c r="C4" s="58" t="s">
        <v>5</v>
      </c>
      <c r="D4" s="58" t="s">
        <v>183</v>
      </c>
      <c r="E4" s="70" t="s">
        <v>194</v>
      </c>
      <c r="F4" s="58" t="s">
        <v>95</v>
      </c>
    </row>
    <row r="5" spans="1:6" ht="16.5" customHeight="1" x14ac:dyDescent="0.3">
      <c r="A5" s="275"/>
      <c r="B5" s="71" t="str">
        <f>+'8.1_MP-INAC'!B5</f>
        <v>Proyecto de Apoyo para la Conservación y Gestión del Patrimonio Cultural y Natural (PN-L1146)</v>
      </c>
      <c r="C5" s="60" t="e">
        <f>+'8.1_MP-INAC'!AB5</f>
        <v>#REF!</v>
      </c>
      <c r="D5" s="60" t="e">
        <f>+'8.1_MP-INAC'!AC5</f>
        <v>#REF!</v>
      </c>
      <c r="E5" s="60" t="e">
        <f>+'8.1_MP-INAC'!AD5</f>
        <v>#REF!</v>
      </c>
      <c r="F5" s="60" t="e">
        <f>+'8.1_MP-INAC'!AE5</f>
        <v>#REF!</v>
      </c>
    </row>
    <row r="6" spans="1:6" ht="16.5" customHeight="1" x14ac:dyDescent="0.3">
      <c r="A6" s="52" t="str">
        <f>+'8.1_MP-INAC'!A6</f>
        <v>1</v>
      </c>
      <c r="B6" s="53" t="str">
        <f>+'8.1_MP-INAC'!B6</f>
        <v>Componente 1: Modernización de Instrumentos de Gestión Patrimonial</v>
      </c>
      <c r="C6" s="54" t="e">
        <f>+'8.1_MP-INAC'!AB6</f>
        <v>#REF!</v>
      </c>
      <c r="D6" s="54">
        <f>+'8.1_MP-INAC'!AC6</f>
        <v>2230000</v>
      </c>
      <c r="E6" s="54">
        <f>+'8.1_MP-INAC'!AD6</f>
        <v>0</v>
      </c>
      <c r="F6" s="54" t="e">
        <f>+'8.1_MP-INAC'!AE6</f>
        <v>#REF!</v>
      </c>
    </row>
    <row r="7" spans="1:6" ht="16.5" customHeight="1" x14ac:dyDescent="0.3">
      <c r="A7" s="72" t="str">
        <f>+'8.1_MP-INAC'!A7</f>
        <v>1.1</v>
      </c>
      <c r="B7" s="73" t="str">
        <f>+'8.1_MP-INAC'!B7</f>
        <v>Sub-Componente 1.1: Fortalecimiento Estratégico del INAC</v>
      </c>
      <c r="C7" s="74" t="e">
        <f>+'8.1_MP-INAC'!AB7</f>
        <v>#REF!</v>
      </c>
      <c r="D7" s="74">
        <f>+'8.1_MP-INAC'!AC7</f>
        <v>2230000</v>
      </c>
      <c r="E7" s="74">
        <f>+'8.1_MP-INAC'!AD7</f>
        <v>0</v>
      </c>
      <c r="F7" s="74" t="e">
        <f>+'8.1_MP-INAC'!AE7</f>
        <v>#REF!</v>
      </c>
    </row>
    <row r="8" spans="1:6" ht="15.75" customHeight="1" x14ac:dyDescent="0.3">
      <c r="A8" s="55" t="str">
        <f>+'8.1_MP-INAC'!A8</f>
        <v>1.1.1</v>
      </c>
      <c r="B8" s="75" t="str">
        <f>+'8.1_MP-INAC'!B8</f>
        <v>Producto 1: Reingeniería Organizacional del INAC, diseñada e implementada</v>
      </c>
      <c r="C8" s="56" t="e">
        <f>+'8.1_MP-INAC'!AB8</f>
        <v>#REF!</v>
      </c>
      <c r="D8" s="56">
        <f>+'8.1_MP-INAC'!AC8</f>
        <v>200000</v>
      </c>
      <c r="E8" s="56">
        <f>+'8.1_MP-INAC'!AD8</f>
        <v>0</v>
      </c>
      <c r="F8" s="56" t="e">
        <f>+'8.1_MP-INAC'!AE8</f>
        <v>#REF!</v>
      </c>
    </row>
    <row r="9" spans="1:6" ht="15.75" customHeight="1" x14ac:dyDescent="0.3">
      <c r="A9" s="55" t="str">
        <f>+'8.1_MP-INAC'!A14</f>
        <v>1.1.2</v>
      </c>
      <c r="B9" s="75" t="str">
        <f>+'8.1_MP-INAC'!B14</f>
        <v>Producto 2: Programa de capacitación del INAC, diseñado e implementado</v>
      </c>
      <c r="C9" s="56">
        <f>+'8.1_MP-INAC'!AB14</f>
        <v>630000</v>
      </c>
      <c r="D9" s="56">
        <f>+'8.1_MP-INAC'!AC14</f>
        <v>0</v>
      </c>
      <c r="E9" s="56">
        <f>+'8.1_MP-INAC'!AD14</f>
        <v>0</v>
      </c>
      <c r="F9" s="56">
        <f>+'8.1_MP-INAC'!AE14</f>
        <v>630000</v>
      </c>
    </row>
    <row r="10" spans="1:6" ht="15.75" customHeight="1" x14ac:dyDescent="0.3">
      <c r="A10" s="55" t="str">
        <f>+'8.1_MP-INAC'!A22</f>
        <v>1.1.3</v>
      </c>
      <c r="B10" s="75" t="str">
        <f>+'8.1_MP-INAC'!B22</f>
        <v>Producto 3: Sistema de Información Cultural de Panamá - QueCultura, implementado</v>
      </c>
      <c r="C10" s="56">
        <f>+'8.1_MP-INAC'!AB22</f>
        <v>30000</v>
      </c>
      <c r="D10" s="56">
        <f>+'8.1_MP-INAC'!AC22</f>
        <v>2030000</v>
      </c>
      <c r="E10" s="56">
        <f>+'8.1_MP-INAC'!AD22</f>
        <v>0</v>
      </c>
      <c r="F10" s="56">
        <f>+'8.1_MP-INAC'!AE22</f>
        <v>2060000</v>
      </c>
    </row>
    <row r="11" spans="1:6" ht="15.75" customHeight="1" x14ac:dyDescent="0.3">
      <c r="A11" s="55" t="str">
        <f>+'8.1_MP-INAC'!A25</f>
        <v>1.1.4</v>
      </c>
      <c r="B11" s="75" t="str">
        <f>+'8.1_MP-INAC'!B25</f>
        <v>Producto 4: Plan de gestión y promoción de industrias creativas, diseñado  e implementado</v>
      </c>
      <c r="C11" s="56">
        <f>+'8.1_MP-INAC'!AB25</f>
        <v>0</v>
      </c>
      <c r="D11" s="56">
        <f>+'8.1_MP-INAC'!AC25</f>
        <v>0</v>
      </c>
      <c r="E11" s="56">
        <f>+'8.1_MP-INAC'!AD25</f>
        <v>0</v>
      </c>
      <c r="F11" s="56">
        <f>+'8.1_MP-INAC'!AE25</f>
        <v>0</v>
      </c>
    </row>
    <row r="12" spans="1:6" ht="16.5" customHeight="1" x14ac:dyDescent="0.3">
      <c r="A12" s="72" t="str">
        <f>+'8.1_MP-INAC'!A28</f>
        <v>2</v>
      </c>
      <c r="B12" s="73" t="str">
        <f>+'8.1_MP-INAC'!B28</f>
        <v>Componente 2: Rehabilitación y Puesta en Valor de Bienes Patrimoniales</v>
      </c>
      <c r="C12" s="74" t="e">
        <f>+'8.1_MP-INAC'!AB28</f>
        <v>#REF!</v>
      </c>
      <c r="D12" s="74" t="e">
        <f>+'8.1_MP-INAC'!AC28</f>
        <v>#REF!</v>
      </c>
      <c r="E12" s="74" t="e">
        <f>+'8.1_MP-INAC'!AD28</f>
        <v>#REF!</v>
      </c>
      <c r="F12" s="74" t="e">
        <f>+'8.1_MP-INAC'!AE28</f>
        <v>#REF!</v>
      </c>
    </row>
    <row r="13" spans="1:6" ht="15" customHeight="1" x14ac:dyDescent="0.3">
      <c r="A13" s="55" t="str">
        <f>+'8.1_MP-INAC'!A29</f>
        <v>2.1</v>
      </c>
      <c r="B13" s="63" t="str">
        <f>+'[1]8_MP-INAC'!B39</f>
        <v>Producto 9: Puesta en valor del Teatro Nacional de Panamá, realizada</v>
      </c>
      <c r="C13" s="56" t="e">
        <f>+'8.1_MP-INAC'!AB29</f>
        <v>#REF!</v>
      </c>
      <c r="D13" s="56">
        <f>+'8.1_MP-INAC'!AC29</f>
        <v>324000</v>
      </c>
      <c r="E13" s="56">
        <f>+'8.1_MP-INAC'!AD29</f>
        <v>4340000</v>
      </c>
      <c r="F13" s="56" t="e">
        <f>+'8.1_MP-INAC'!AE29</f>
        <v>#REF!</v>
      </c>
    </row>
    <row r="14" spans="1:6" ht="15" customHeight="1" x14ac:dyDescent="0.3">
      <c r="A14" s="55" t="str">
        <f>+'8.1_MP-INAC'!A48</f>
        <v>2.2</v>
      </c>
      <c r="B14" s="63" t="str">
        <f>+'[1]8_MP-INAC'!B59</f>
        <v>Producto 10: Puesta en Valor del Museo Antropológico Reina Torres de Araúz, realizada</v>
      </c>
      <c r="C14" s="56">
        <f>+'8.1_MP-INAC'!AB48</f>
        <v>384000</v>
      </c>
      <c r="D14" s="56">
        <f>+'8.1_MP-INAC'!AC48</f>
        <v>0</v>
      </c>
      <c r="E14" s="56">
        <f>+'8.1_MP-INAC'!AD48</f>
        <v>0</v>
      </c>
      <c r="F14" s="56">
        <f>+'8.1_MP-INAC'!AE48</f>
        <v>384000</v>
      </c>
    </row>
    <row r="15" spans="1:6" ht="15" customHeight="1" x14ac:dyDescent="0.3">
      <c r="A15" s="55" t="str">
        <f>+'8.1_MP-INAC'!A77</f>
        <v>2.3</v>
      </c>
      <c r="B15" s="63" t="str">
        <f>+'[1]8_MP-INAC'!B125</f>
        <v>Producto 11: Puesta en valor de las Fortificaciones de Portobelo y San Lorenzo, realizada</v>
      </c>
      <c r="C15" s="56" t="e">
        <f>+'8.1_MP-INAC'!AB77</f>
        <v>#REF!</v>
      </c>
      <c r="D15" s="56" t="e">
        <f>+'8.1_MP-INAC'!AC77</f>
        <v>#REF!</v>
      </c>
      <c r="E15" s="56" t="e">
        <f>+'8.1_MP-INAC'!AD77</f>
        <v>#REF!</v>
      </c>
      <c r="F15" s="56" t="e">
        <f>+'8.1_MP-INAC'!AE77</f>
        <v>#REF!</v>
      </c>
    </row>
    <row r="16" spans="1:6" ht="16.5" customHeight="1" x14ac:dyDescent="0.3">
      <c r="A16" s="276">
        <f>+'[1]8_MP-INAC'!A152</f>
        <v>4</v>
      </c>
      <c r="B16" s="277" t="str">
        <f>+'[1]8_MP-INAC'!B152</f>
        <v>Administración del Proyecto</v>
      </c>
      <c r="C16" s="54">
        <f>+'8.1_MP-INAC'!AB99</f>
        <v>5040000</v>
      </c>
      <c r="D16" s="54">
        <f>+'8.1_MP-INAC'!AC99</f>
        <v>0</v>
      </c>
      <c r="E16" s="54">
        <f>+'8.1_MP-INAC'!AD99</f>
        <v>0</v>
      </c>
      <c r="F16" s="54">
        <f>+'8.1_MP-INAC'!AE99</f>
        <v>5040000</v>
      </c>
    </row>
    <row r="17" spans="1:6" ht="16.5" customHeight="1" x14ac:dyDescent="0.3">
      <c r="A17" s="278" t="str">
        <f>+'[1]8_MP-INAC'!A153</f>
        <v>4.1</v>
      </c>
      <c r="B17" s="279" t="str">
        <f>+'[1]8_MP-INAC'!B153</f>
        <v>Administración del Proyecto - INAC</v>
      </c>
      <c r="C17" s="74">
        <f>+'8.1_MP-INAC'!AB100</f>
        <v>5040000</v>
      </c>
      <c r="D17" s="74">
        <f>+'8.1_MP-INAC'!AC100</f>
        <v>0</v>
      </c>
      <c r="E17" s="74">
        <f>+'8.1_MP-INAC'!AD100</f>
        <v>0</v>
      </c>
      <c r="F17" s="74">
        <f>+'8.1_MP-INAC'!AE100</f>
        <v>5040000</v>
      </c>
    </row>
    <row r="18" spans="1:6" ht="15" customHeight="1" x14ac:dyDescent="0.3">
      <c r="A18" s="280" t="str">
        <f>+'[1]8_MP-INAC'!A154</f>
        <v>4.1.1</v>
      </c>
      <c r="B18" s="281" t="str">
        <f>+'[1]8_MP-INAC'!B154</f>
        <v>Administración del Proyecto</v>
      </c>
      <c r="C18" s="76">
        <f>+'8.1_MP-INAC'!AB101</f>
        <v>5040000</v>
      </c>
      <c r="D18" s="76">
        <f>+'8.1_MP-INAC'!AC101</f>
        <v>0</v>
      </c>
      <c r="E18" s="76">
        <f>+'8.1_MP-INAC'!AD101</f>
        <v>0</v>
      </c>
      <c r="F18" s="76">
        <f>+'8.1_MP-INAC'!AE101</f>
        <v>5040000</v>
      </c>
    </row>
    <row r="19" spans="1:6" ht="15" customHeight="1" x14ac:dyDescent="0.3">
      <c r="A19" s="280" t="str">
        <f>+'[1]8_MP-INAC'!A159</f>
        <v>4.1.2</v>
      </c>
      <c r="B19" s="281" t="str">
        <f>+'[1]8_MP-INAC'!B159</f>
        <v>Auditoría del Proyecto</v>
      </c>
      <c r="C19" s="76">
        <f>+'8.1_MP-INAC'!AB106</f>
        <v>0</v>
      </c>
      <c r="D19" s="76">
        <f>+'8.1_MP-INAC'!AC106</f>
        <v>0</v>
      </c>
      <c r="E19" s="76">
        <f>+'8.1_MP-INAC'!AD106</f>
        <v>0</v>
      </c>
      <c r="F19" s="76">
        <f>+'8.1_MP-INAC'!AE106</f>
        <v>0</v>
      </c>
    </row>
    <row r="20" spans="1:6" ht="15" customHeight="1" x14ac:dyDescent="0.3">
      <c r="A20" s="280" t="str">
        <f>+'[1]8_MP-INAC'!A161</f>
        <v>4.1.3</v>
      </c>
      <c r="B20" s="281" t="str">
        <f>+'[1]8_MP-INAC'!B161</f>
        <v>Evaluaciones del Proyecto</v>
      </c>
      <c r="C20" s="76">
        <f>+'8.1_MP-INAC'!AB108</f>
        <v>0</v>
      </c>
      <c r="D20" s="76">
        <f>+'8.1_MP-INAC'!AC108</f>
        <v>0</v>
      </c>
      <c r="E20" s="76">
        <f>+'8.1_MP-INAC'!AD108</f>
        <v>0</v>
      </c>
      <c r="F20" s="76">
        <f>+'8.1_MP-INAC'!AE108</f>
        <v>0</v>
      </c>
    </row>
    <row r="21" spans="1:6" ht="16.5" customHeight="1" x14ac:dyDescent="0.3">
      <c r="A21" s="278" t="str">
        <f>+'[1]8_MP-INAC'!A170</f>
        <v>5</v>
      </c>
      <c r="B21" s="279" t="str">
        <f>+'[1]8_MP-INAC'!B170</f>
        <v>Imprevistos</v>
      </c>
      <c r="C21" s="74">
        <f>+'8.1_MP-INAC'!AB117</f>
        <v>0</v>
      </c>
      <c r="D21" s="74">
        <f>+'8.1_MP-INAC'!AC117</f>
        <v>0</v>
      </c>
      <c r="E21" s="74">
        <f>+'8.1_MP-INAC'!AD117</f>
        <v>0</v>
      </c>
      <c r="F21" s="74">
        <f>+'8.1_MP-INAC'!AE117</f>
        <v>0</v>
      </c>
    </row>
    <row r="23" spans="1:6" x14ac:dyDescent="0.3">
      <c r="B23" s="77" t="s">
        <v>195</v>
      </c>
      <c r="C23" s="78">
        <v>45000000</v>
      </c>
      <c r="D23" s="78">
        <v>6767000</v>
      </c>
      <c r="E23" s="78">
        <v>5958000</v>
      </c>
      <c r="F23" s="78">
        <f>SUM(C23:E23)</f>
        <v>57725000</v>
      </c>
    </row>
    <row r="24" spans="1:6" x14ac:dyDescent="0.3">
      <c r="B24" s="77" t="s">
        <v>196</v>
      </c>
      <c r="C24" s="79" t="e">
        <f>+C5</f>
        <v>#REF!</v>
      </c>
      <c r="D24" s="79" t="e">
        <f>+D5</f>
        <v>#REF!</v>
      </c>
      <c r="E24" s="79" t="e">
        <f>+E5</f>
        <v>#REF!</v>
      </c>
      <c r="F24" s="79" t="e">
        <f>+F5</f>
        <v>#REF!</v>
      </c>
    </row>
    <row r="25" spans="1:6" x14ac:dyDescent="0.3">
      <c r="B25" s="80" t="s">
        <v>192</v>
      </c>
      <c r="C25" s="81" t="e">
        <f>+C23-C24</f>
        <v>#REF!</v>
      </c>
      <c r="D25" s="81" t="e">
        <f t="shared" ref="D25:F25" si="0">+D23-D24</f>
        <v>#REF!</v>
      </c>
      <c r="E25" s="81" t="e">
        <f t="shared" si="0"/>
        <v>#REF!</v>
      </c>
      <c r="F25" s="81" t="e">
        <f t="shared" si="0"/>
        <v>#REF!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6365C"/>
  </sheetPr>
  <dimension ref="A1:BK126"/>
  <sheetViews>
    <sheetView zoomScale="80" zoomScaleNormal="80" workbookViewId="0">
      <pane xSplit="2" ySplit="5" topLeftCell="E48" activePane="bottomRight" state="frozen"/>
      <selection pane="topRight" activeCell="C1" sqref="C1"/>
      <selection pane="bottomLeft" activeCell="A5" sqref="A5"/>
      <selection pane="bottomRight" activeCell="X64" sqref="X64"/>
    </sheetView>
  </sheetViews>
  <sheetFormatPr baseColWidth="10" defaultColWidth="11.453125" defaultRowHeight="13.5" customHeight="1" outlineLevelRow="2" outlineLevelCol="1" x14ac:dyDescent="0.3"/>
  <cols>
    <col min="1" max="1" width="12.08984375" style="225" customWidth="1"/>
    <col min="2" max="2" width="52.36328125" style="64" customWidth="1"/>
    <col min="3" max="4" width="12" style="82" hidden="1" customWidth="1"/>
    <col min="5" max="5" width="14.453125" style="82" customWidth="1"/>
    <col min="6" max="6" width="6.453125" style="83" hidden="1" customWidth="1" outlineLevel="1"/>
    <col min="7" max="9" width="7.36328125" style="83" hidden="1" customWidth="1" outlineLevel="1"/>
    <col min="10" max="10" width="7.6328125" style="83" hidden="1" customWidth="1" outlineLevel="1"/>
    <col min="11" max="11" width="8.453125" style="83" hidden="1" customWidth="1" outlineLevel="1"/>
    <col min="12" max="12" width="2.6328125" style="83" customWidth="1" collapsed="1"/>
    <col min="13" max="13" width="12.6328125" style="85" hidden="1" customWidth="1" outlineLevel="1"/>
    <col min="14" max="14" width="11.81640625" style="85" hidden="1" customWidth="1" outlineLevel="1"/>
    <col min="15" max="15" width="12.6328125" style="86" hidden="1" customWidth="1" outlineLevel="1"/>
    <col min="16" max="16" width="11" style="87" hidden="1" customWidth="1" outlineLevel="1"/>
    <col min="17" max="17" width="17.6328125" style="85" hidden="1" customWidth="1" outlineLevel="1"/>
    <col min="18" max="18" width="3.08984375" style="83" customWidth="1" collapsed="1"/>
    <col min="19" max="19" width="14.81640625" style="252" customWidth="1" outlineLevel="1"/>
    <col min="20" max="20" width="10.453125" style="88" customWidth="1" outlineLevel="1"/>
    <col min="21" max="22" width="7.36328125" style="88" customWidth="1" outlineLevel="1"/>
    <col min="23" max="23" width="7.08984375" style="88" customWidth="1" outlineLevel="1"/>
    <col min="24" max="24" width="13.08984375" style="1" customWidth="1" outlineLevel="1"/>
    <col min="25" max="25" width="15.36328125" style="224" customWidth="1" outlineLevel="1"/>
    <col min="26" max="26" width="23.08984375" style="224" customWidth="1" outlineLevel="1"/>
    <col min="27" max="27" width="3.81640625" style="83" customWidth="1"/>
    <col min="28" max="29" width="16.81640625" style="1" customWidth="1" outlineLevel="1"/>
    <col min="30" max="30" width="14.6328125" style="1" customWidth="1" outlineLevel="1"/>
    <col min="31" max="31" width="16.81640625" style="1" customWidth="1" outlineLevel="1"/>
    <col min="32" max="32" width="3.08984375" style="83" customWidth="1"/>
    <col min="33" max="16384" width="11.453125" style="1"/>
  </cols>
  <sheetData>
    <row r="1" spans="1:63" ht="20.25" customHeight="1" x14ac:dyDescent="0.3">
      <c r="A1" s="2" t="s">
        <v>197</v>
      </c>
      <c r="I1" s="84"/>
      <c r="S1" s="243"/>
      <c r="T1" s="244"/>
      <c r="X1" s="89"/>
      <c r="Y1" s="90"/>
      <c r="Z1" s="90"/>
      <c r="AA1" s="91"/>
      <c r="AB1" s="90"/>
      <c r="AC1" s="90"/>
      <c r="AD1" s="90"/>
      <c r="AE1" s="90"/>
    </row>
    <row r="2" spans="1:63" ht="21.75" customHeight="1" x14ac:dyDescent="0.3">
      <c r="A2" s="535" t="s">
        <v>96</v>
      </c>
      <c r="B2" s="536"/>
      <c r="C2" s="536"/>
      <c r="D2" s="92"/>
      <c r="E2" s="93"/>
      <c r="F2" s="537" t="s">
        <v>97</v>
      </c>
      <c r="G2" s="538"/>
      <c r="H2" s="538"/>
      <c r="I2" s="538"/>
      <c r="J2" s="538"/>
      <c r="K2" s="538"/>
      <c r="L2" s="94"/>
      <c r="M2" s="539" t="s">
        <v>98</v>
      </c>
      <c r="N2" s="540"/>
      <c r="O2" s="540"/>
      <c r="P2" s="540"/>
      <c r="Q2" s="540"/>
      <c r="R2" s="94"/>
      <c r="S2" s="541" t="s">
        <v>99</v>
      </c>
      <c r="T2" s="541"/>
      <c r="U2" s="541"/>
      <c r="V2" s="541"/>
      <c r="W2" s="541"/>
      <c r="X2" s="541"/>
      <c r="Y2" s="541"/>
      <c r="Z2" s="541"/>
      <c r="AA2" s="95"/>
      <c r="AB2" s="526" t="s">
        <v>100</v>
      </c>
      <c r="AC2" s="527"/>
      <c r="AD2" s="527"/>
      <c r="AE2" s="528"/>
      <c r="AF2" s="94"/>
    </row>
    <row r="3" spans="1:63" ht="21" customHeight="1" x14ac:dyDescent="0.3">
      <c r="A3" s="529" t="s">
        <v>23</v>
      </c>
      <c r="B3" s="531" t="s">
        <v>198</v>
      </c>
      <c r="C3" s="531" t="s">
        <v>101</v>
      </c>
      <c r="D3" s="531" t="s">
        <v>177</v>
      </c>
      <c r="E3" s="533" t="s">
        <v>159</v>
      </c>
      <c r="F3" s="533" t="s">
        <v>154</v>
      </c>
      <c r="G3" s="533" t="s">
        <v>155</v>
      </c>
      <c r="H3" s="533" t="s">
        <v>156</v>
      </c>
      <c r="I3" s="533" t="s">
        <v>157</v>
      </c>
      <c r="J3" s="533" t="s">
        <v>158</v>
      </c>
      <c r="K3" s="533" t="s">
        <v>102</v>
      </c>
      <c r="L3" s="96"/>
      <c r="M3" s="533" t="s">
        <v>103</v>
      </c>
      <c r="N3" s="533" t="s">
        <v>104</v>
      </c>
      <c r="O3" s="533" t="s">
        <v>105</v>
      </c>
      <c r="P3" s="533" t="s">
        <v>106</v>
      </c>
      <c r="Q3" s="533" t="s">
        <v>107</v>
      </c>
      <c r="R3" s="96"/>
      <c r="S3" s="542" t="s">
        <v>108</v>
      </c>
      <c r="T3" s="542" t="s">
        <v>109</v>
      </c>
      <c r="U3" s="542" t="s">
        <v>110</v>
      </c>
      <c r="V3" s="542" t="s">
        <v>111</v>
      </c>
      <c r="W3" s="542" t="s">
        <v>112</v>
      </c>
      <c r="X3" s="542" t="s">
        <v>199</v>
      </c>
      <c r="Y3" s="542" t="s">
        <v>113</v>
      </c>
      <c r="Z3" s="542" t="s">
        <v>107</v>
      </c>
      <c r="AA3" s="97"/>
      <c r="AB3" s="533" t="s">
        <v>5</v>
      </c>
      <c r="AC3" s="533" t="s">
        <v>114</v>
      </c>
      <c r="AD3" s="533" t="s">
        <v>194</v>
      </c>
      <c r="AE3" s="533" t="s">
        <v>102</v>
      </c>
      <c r="AF3" s="98"/>
    </row>
    <row r="4" spans="1:63" ht="24.75" customHeight="1" x14ac:dyDescent="0.3">
      <c r="A4" s="530"/>
      <c r="B4" s="532"/>
      <c r="C4" s="532"/>
      <c r="D4" s="532"/>
      <c r="E4" s="534"/>
      <c r="F4" s="534"/>
      <c r="G4" s="534"/>
      <c r="H4" s="534"/>
      <c r="I4" s="534"/>
      <c r="J4" s="534"/>
      <c r="K4" s="534"/>
      <c r="L4" s="96"/>
      <c r="M4" s="534"/>
      <c r="N4" s="534"/>
      <c r="O4" s="534"/>
      <c r="P4" s="534"/>
      <c r="Q4" s="534"/>
      <c r="R4" s="96"/>
      <c r="S4" s="542"/>
      <c r="T4" s="542"/>
      <c r="U4" s="542"/>
      <c r="V4" s="542"/>
      <c r="W4" s="542"/>
      <c r="X4" s="542"/>
      <c r="Y4" s="542"/>
      <c r="Z4" s="542"/>
      <c r="AA4" s="97"/>
      <c r="AB4" s="534"/>
      <c r="AC4" s="534"/>
      <c r="AD4" s="534"/>
      <c r="AE4" s="534"/>
      <c r="AF4" s="98"/>
    </row>
    <row r="5" spans="1:63" ht="33.75" customHeight="1" x14ac:dyDescent="0.3">
      <c r="A5" s="99"/>
      <c r="B5" s="100" t="s">
        <v>152</v>
      </c>
      <c r="C5" s="100"/>
      <c r="D5" s="100"/>
      <c r="E5" s="100"/>
      <c r="F5" s="101"/>
      <c r="G5" s="101"/>
      <c r="H5" s="101"/>
      <c r="I5" s="101"/>
      <c r="J5" s="101"/>
      <c r="K5" s="101"/>
      <c r="L5" s="102"/>
      <c r="M5" s="101"/>
      <c r="N5" s="103"/>
      <c r="O5" s="103"/>
      <c r="P5" s="101"/>
      <c r="Q5" s="103"/>
      <c r="R5" s="102"/>
      <c r="S5" s="100"/>
      <c r="T5" s="104"/>
      <c r="U5" s="104"/>
      <c r="V5" s="104"/>
      <c r="W5" s="104"/>
      <c r="X5" s="105"/>
      <c r="Y5" s="106" t="e">
        <f>+Y6+Y28+Y99+Y117</f>
        <v>#REF!</v>
      </c>
      <c r="Z5" s="106"/>
      <c r="AA5" s="107"/>
      <c r="AB5" s="106" t="e">
        <f>+AB6+AB28+AB99+AB117</f>
        <v>#REF!</v>
      </c>
      <c r="AC5" s="106" t="e">
        <f>+AC6+AC28+AC99+AC117</f>
        <v>#REF!</v>
      </c>
      <c r="AD5" s="106" t="e">
        <f>+AD6+AD28+AD99+AD117</f>
        <v>#REF!</v>
      </c>
      <c r="AE5" s="106" t="e">
        <f>+AE6+AE28+AE99+AE117</f>
        <v>#REF!</v>
      </c>
      <c r="AF5" s="108"/>
    </row>
    <row r="6" spans="1:63" s="117" customFormat="1" ht="28.5" customHeight="1" x14ac:dyDescent="0.3">
      <c r="A6" s="109" t="s">
        <v>115</v>
      </c>
      <c r="B6" s="110" t="s">
        <v>153</v>
      </c>
      <c r="C6" s="48"/>
      <c r="D6" s="48"/>
      <c r="E6" s="48"/>
      <c r="F6" s="111"/>
      <c r="G6" s="111"/>
      <c r="H6" s="111"/>
      <c r="I6" s="111"/>
      <c r="J6" s="111"/>
      <c r="K6" s="111"/>
      <c r="L6" s="102"/>
      <c r="M6" s="111"/>
      <c r="N6" s="112"/>
      <c r="O6" s="112"/>
      <c r="P6" s="111"/>
      <c r="Q6" s="112"/>
      <c r="R6" s="102"/>
      <c r="S6" s="110"/>
      <c r="T6" s="113"/>
      <c r="U6" s="113"/>
      <c r="V6" s="113"/>
      <c r="W6" s="113"/>
      <c r="X6" s="111"/>
      <c r="Y6" s="114" t="e">
        <f>+Y7</f>
        <v>#REF!</v>
      </c>
      <c r="Z6" s="114"/>
      <c r="AA6" s="115"/>
      <c r="AB6" s="114" t="e">
        <f t="shared" ref="AB6:AE6" si="0">+AB7</f>
        <v>#REF!</v>
      </c>
      <c r="AC6" s="114">
        <f t="shared" si="0"/>
        <v>2230000</v>
      </c>
      <c r="AD6" s="114">
        <f t="shared" si="0"/>
        <v>0</v>
      </c>
      <c r="AE6" s="114" t="e">
        <f t="shared" si="0"/>
        <v>#REF!</v>
      </c>
      <c r="AF6" s="116"/>
    </row>
    <row r="7" spans="1:63" s="89" customFormat="1" ht="18" customHeight="1" x14ac:dyDescent="0.3">
      <c r="A7" s="118" t="s">
        <v>200</v>
      </c>
      <c r="B7" s="119" t="s">
        <v>201</v>
      </c>
      <c r="C7" s="120" t="s">
        <v>37</v>
      </c>
      <c r="D7" s="120"/>
      <c r="E7" s="120"/>
      <c r="F7" s="121"/>
      <c r="G7" s="121"/>
      <c r="H7" s="121"/>
      <c r="I7" s="121"/>
      <c r="J7" s="121"/>
      <c r="K7" s="121"/>
      <c r="L7" s="102"/>
      <c r="M7" s="122"/>
      <c r="N7" s="123"/>
      <c r="O7" s="123"/>
      <c r="P7" s="121"/>
      <c r="Q7" s="123"/>
      <c r="R7" s="102"/>
      <c r="S7" s="119"/>
      <c r="T7" s="124"/>
      <c r="U7" s="124"/>
      <c r="V7" s="124"/>
      <c r="W7" s="124"/>
      <c r="X7" s="121"/>
      <c r="Y7" s="125" t="e">
        <f>+Y8+Y14+Y22+Y25</f>
        <v>#REF!</v>
      </c>
      <c r="Z7" s="125"/>
      <c r="AA7" s="126"/>
      <c r="AB7" s="125" t="e">
        <f>+AB8+AB14+AB22+AB25</f>
        <v>#REF!</v>
      </c>
      <c r="AC7" s="125">
        <f>+AC8+AC14+AC22+AC25</f>
        <v>2230000</v>
      </c>
      <c r="AD7" s="125">
        <f>+AD8+AD14+AD22+AD25</f>
        <v>0</v>
      </c>
      <c r="AE7" s="125" t="e">
        <f>+AE8+AE14+AE22+AE25</f>
        <v>#REF!</v>
      </c>
      <c r="AF7" s="108"/>
    </row>
    <row r="8" spans="1:63" s="138" customFormat="1" ht="33.75" customHeight="1" x14ac:dyDescent="0.35">
      <c r="A8" s="127" t="s">
        <v>202</v>
      </c>
      <c r="B8" s="128" t="s">
        <v>341</v>
      </c>
      <c r="C8" s="128" t="s">
        <v>37</v>
      </c>
      <c r="D8" s="128"/>
      <c r="E8" s="226" t="e">
        <f>+#REF!</f>
        <v>#REF!</v>
      </c>
      <c r="F8" s="129"/>
      <c r="G8" s="129"/>
      <c r="H8" s="129"/>
      <c r="I8" s="129">
        <v>1</v>
      </c>
      <c r="J8" s="129"/>
      <c r="K8" s="129">
        <f>SUM(F8:J8)</f>
        <v>1</v>
      </c>
      <c r="L8" s="130"/>
      <c r="M8" s="131"/>
      <c r="N8" s="132"/>
      <c r="O8" s="132"/>
      <c r="P8" s="128"/>
      <c r="Q8" s="132"/>
      <c r="R8" s="130"/>
      <c r="S8" s="128"/>
      <c r="T8" s="133"/>
      <c r="U8" s="133"/>
      <c r="V8" s="133"/>
      <c r="W8" s="133"/>
      <c r="X8" s="134"/>
      <c r="Y8" s="134" t="e">
        <f>SUM(Y9:Y13)</f>
        <v>#REF!</v>
      </c>
      <c r="Z8" s="135"/>
      <c r="AA8" s="136"/>
      <c r="AB8" s="134" t="e">
        <f>SUM(AB9:AB13)</f>
        <v>#REF!</v>
      </c>
      <c r="AC8" s="134">
        <f t="shared" ref="AC8:AD8" si="1">SUM(AC9:AC13)</f>
        <v>200000</v>
      </c>
      <c r="AD8" s="134">
        <f t="shared" si="1"/>
        <v>0</v>
      </c>
      <c r="AE8" s="134" t="e">
        <f>SUM(AE9:AE13)</f>
        <v>#REF!</v>
      </c>
      <c r="AF8" s="137"/>
    </row>
    <row r="9" spans="1:63" s="164" customFormat="1" ht="69" hidden="1" customHeight="1" outlineLevel="1" x14ac:dyDescent="0.35">
      <c r="A9" s="151" t="s">
        <v>204</v>
      </c>
      <c r="B9" s="42" t="s">
        <v>349</v>
      </c>
      <c r="C9" s="152"/>
      <c r="D9" s="152"/>
      <c r="E9" s="152" t="e">
        <f>+#REF!</f>
        <v>#REF!</v>
      </c>
      <c r="F9" s="153"/>
      <c r="G9" s="153"/>
      <c r="H9" s="153"/>
      <c r="I9" s="153"/>
      <c r="J9" s="153"/>
      <c r="K9" s="153"/>
      <c r="L9" s="143"/>
      <c r="M9" s="154"/>
      <c r="N9" s="154"/>
      <c r="O9" s="155"/>
      <c r="P9" s="156"/>
      <c r="Q9" s="157"/>
      <c r="R9" s="143"/>
      <c r="S9" s="245" t="s">
        <v>203</v>
      </c>
      <c r="T9" s="158">
        <v>1</v>
      </c>
      <c r="U9" s="159"/>
      <c r="V9" s="159"/>
      <c r="W9" s="159"/>
      <c r="X9" s="246">
        <v>500000</v>
      </c>
      <c r="Y9" s="247">
        <f>+T9*X9</f>
        <v>500000</v>
      </c>
      <c r="Z9" s="233" t="s">
        <v>205</v>
      </c>
      <c r="AA9" s="161"/>
      <c r="AB9" s="162">
        <f>+Y9</f>
        <v>500000</v>
      </c>
      <c r="AC9" s="163"/>
      <c r="AD9" s="163"/>
      <c r="AE9" s="163">
        <f>SUM(AB9:AD9)</f>
        <v>500000</v>
      </c>
      <c r="AF9" s="150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63" s="164" customFormat="1" ht="14.25" hidden="1" customHeight="1" outlineLevel="1" x14ac:dyDescent="0.35">
      <c r="A10" s="151" t="s">
        <v>206</v>
      </c>
      <c r="B10" s="42" t="s">
        <v>346</v>
      </c>
      <c r="C10" s="152"/>
      <c r="D10" s="152"/>
      <c r="E10" s="152" t="e">
        <f>+#REF!</f>
        <v>#REF!</v>
      </c>
      <c r="F10" s="153"/>
      <c r="G10" s="153"/>
      <c r="H10" s="153"/>
      <c r="I10" s="153"/>
      <c r="J10" s="153"/>
      <c r="K10" s="153"/>
      <c r="L10" s="143"/>
      <c r="M10" s="154"/>
      <c r="N10" s="154"/>
      <c r="O10" s="155"/>
      <c r="P10" s="165"/>
      <c r="Q10" s="157"/>
      <c r="R10" s="143"/>
      <c r="S10" s="245" t="s">
        <v>203</v>
      </c>
      <c r="T10" s="158">
        <v>1</v>
      </c>
      <c r="U10" s="159"/>
      <c r="V10" s="159"/>
      <c r="W10" s="159"/>
      <c r="X10" s="247"/>
      <c r="Y10" s="247">
        <f>+T10*X10</f>
        <v>0</v>
      </c>
      <c r="Z10" s="233" t="s">
        <v>205</v>
      </c>
      <c r="AA10" s="161"/>
      <c r="AB10" s="162">
        <f>+Y10</f>
        <v>0</v>
      </c>
      <c r="AC10" s="163"/>
      <c r="AD10" s="163"/>
      <c r="AE10" s="163">
        <f>SUM(AB10:AD10)</f>
        <v>0</v>
      </c>
      <c r="AF10" s="150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</row>
    <row r="11" spans="1:63" s="164" customFormat="1" ht="33.75" hidden="1" customHeight="1" outlineLevel="1" x14ac:dyDescent="0.35">
      <c r="A11" s="151" t="s">
        <v>207</v>
      </c>
      <c r="B11" s="42" t="s">
        <v>350</v>
      </c>
      <c r="C11" s="152"/>
      <c r="D11" s="152"/>
      <c r="E11" s="152" t="e">
        <f>+#REF!</f>
        <v>#REF!</v>
      </c>
      <c r="F11" s="153"/>
      <c r="G11" s="153"/>
      <c r="H11" s="153"/>
      <c r="I11" s="153"/>
      <c r="J11" s="153"/>
      <c r="K11" s="153"/>
      <c r="L11" s="143"/>
      <c r="M11" s="154"/>
      <c r="N11" s="154"/>
      <c r="O11" s="155"/>
      <c r="P11" s="165"/>
      <c r="Q11" s="157"/>
      <c r="R11" s="143"/>
      <c r="S11" s="245" t="s">
        <v>342</v>
      </c>
      <c r="T11" s="158">
        <v>1</v>
      </c>
      <c r="U11" s="159"/>
      <c r="V11" s="159"/>
      <c r="W11" s="159"/>
      <c r="X11" s="247"/>
      <c r="Y11" s="247">
        <f>+T11*X11</f>
        <v>0</v>
      </c>
      <c r="Z11" s="233" t="s">
        <v>205</v>
      </c>
      <c r="AA11" s="161"/>
      <c r="AB11" s="163">
        <f>+Y11</f>
        <v>0</v>
      </c>
      <c r="AC11" s="163"/>
      <c r="AD11" s="163"/>
      <c r="AE11" s="163">
        <f>SUM(AB11:AD11)</f>
        <v>0</v>
      </c>
      <c r="AF11" s="150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</row>
    <row r="12" spans="1:63" s="164" customFormat="1" ht="14.25" hidden="1" customHeight="1" outlineLevel="1" x14ac:dyDescent="0.35">
      <c r="A12" s="151" t="s">
        <v>208</v>
      </c>
      <c r="B12" s="41" t="s">
        <v>351</v>
      </c>
      <c r="C12" s="166"/>
      <c r="D12" s="166"/>
      <c r="E12" s="166" t="e">
        <f>+#REF!</f>
        <v>#REF!</v>
      </c>
      <c r="F12" s="167"/>
      <c r="G12" s="167"/>
      <c r="H12" s="167"/>
      <c r="I12" s="167"/>
      <c r="J12" s="167"/>
      <c r="K12" s="167"/>
      <c r="L12" s="143"/>
      <c r="M12" s="168"/>
      <c r="N12" s="168"/>
      <c r="O12" s="169"/>
      <c r="P12" s="170"/>
      <c r="Q12" s="171"/>
      <c r="R12" s="143"/>
      <c r="S12" s="189" t="s">
        <v>342</v>
      </c>
      <c r="T12" s="172">
        <v>1</v>
      </c>
      <c r="U12" s="172"/>
      <c r="V12" s="172"/>
      <c r="W12" s="172"/>
      <c r="X12" s="192">
        <v>200000</v>
      </c>
      <c r="Y12" s="194">
        <f>+T12*X12</f>
        <v>200000</v>
      </c>
      <c r="Z12" s="233" t="s">
        <v>205</v>
      </c>
      <c r="AA12" s="161"/>
      <c r="AB12" s="162"/>
      <c r="AC12" s="163">
        <f>+Y12</f>
        <v>200000</v>
      </c>
      <c r="AD12" s="163"/>
      <c r="AE12" s="163">
        <f t="shared" ref="AE12:AE13" si="2">SUM(AB12:AD12)</f>
        <v>200000</v>
      </c>
      <c r="AF12" s="150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63" s="164" customFormat="1" ht="14.25" hidden="1" customHeight="1" outlineLevel="1" x14ac:dyDescent="0.35">
      <c r="A13" s="151" t="s">
        <v>209</v>
      </c>
      <c r="B13" s="229" t="s">
        <v>352</v>
      </c>
      <c r="C13" s="166"/>
      <c r="D13" s="166"/>
      <c r="E13" s="230" t="s">
        <v>353</v>
      </c>
      <c r="F13" s="167"/>
      <c r="G13" s="167"/>
      <c r="H13" s="167"/>
      <c r="I13" s="167"/>
      <c r="J13" s="167"/>
      <c r="K13" s="167"/>
      <c r="L13" s="143"/>
      <c r="M13" s="168"/>
      <c r="N13" s="168"/>
      <c r="O13" s="169"/>
      <c r="P13" s="170"/>
      <c r="Q13" s="171"/>
      <c r="R13" s="143"/>
      <c r="S13" s="189" t="s">
        <v>210</v>
      </c>
      <c r="T13" s="172">
        <v>1</v>
      </c>
      <c r="U13" s="172">
        <v>60</v>
      </c>
      <c r="V13" s="172"/>
      <c r="W13" s="172"/>
      <c r="X13" s="192" t="e">
        <f>+#REF!</f>
        <v>#REF!</v>
      </c>
      <c r="Y13" s="194" t="e">
        <f>+T13*U13*X13</f>
        <v>#REF!</v>
      </c>
      <c r="Z13" s="193" t="s">
        <v>211</v>
      </c>
      <c r="AA13" s="161"/>
      <c r="AB13" s="162" t="e">
        <f>+Y13</f>
        <v>#REF!</v>
      </c>
      <c r="AC13" s="163"/>
      <c r="AD13" s="163"/>
      <c r="AE13" s="163" t="e">
        <f t="shared" si="2"/>
        <v>#REF!</v>
      </c>
      <c r="AF13" s="150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</row>
    <row r="14" spans="1:63" s="138" customFormat="1" ht="33" customHeight="1" collapsed="1" x14ac:dyDescent="0.35">
      <c r="A14" s="127" t="s">
        <v>212</v>
      </c>
      <c r="B14" s="128" t="s">
        <v>343</v>
      </c>
      <c r="C14" s="128" t="s">
        <v>37</v>
      </c>
      <c r="D14" s="128"/>
      <c r="E14" s="128" t="s">
        <v>117</v>
      </c>
      <c r="F14" s="129"/>
      <c r="G14" s="129"/>
      <c r="H14" s="129"/>
      <c r="I14" s="129">
        <v>1</v>
      </c>
      <c r="J14" s="129"/>
      <c r="K14" s="129">
        <f>SUM(F14:J14)</f>
        <v>1</v>
      </c>
      <c r="L14" s="130"/>
      <c r="M14" s="131"/>
      <c r="N14" s="132"/>
      <c r="O14" s="132"/>
      <c r="P14" s="128"/>
      <c r="Q14" s="132"/>
      <c r="R14" s="130"/>
      <c r="S14" s="128"/>
      <c r="T14" s="133"/>
      <c r="U14" s="133"/>
      <c r="V14" s="133"/>
      <c r="W14" s="133"/>
      <c r="X14" s="134"/>
      <c r="Y14" s="134">
        <f>+Y15+Y19</f>
        <v>630000</v>
      </c>
      <c r="Z14" s="135"/>
      <c r="AA14" s="136"/>
      <c r="AB14" s="134">
        <f t="shared" ref="AB14:AE14" si="3">+AB15+AB19</f>
        <v>630000</v>
      </c>
      <c r="AC14" s="134">
        <f t="shared" si="3"/>
        <v>0</v>
      </c>
      <c r="AD14" s="134">
        <f t="shared" si="3"/>
        <v>0</v>
      </c>
      <c r="AE14" s="134">
        <f t="shared" si="3"/>
        <v>630000</v>
      </c>
      <c r="AF14" s="137"/>
    </row>
    <row r="15" spans="1:63" s="5" customFormat="1" ht="30" hidden="1" customHeight="1" outlineLevel="1" x14ac:dyDescent="0.35">
      <c r="A15" s="139" t="s">
        <v>213</v>
      </c>
      <c r="B15" s="66" t="s">
        <v>355</v>
      </c>
      <c r="C15" s="140"/>
      <c r="D15" s="140"/>
      <c r="E15" s="140"/>
      <c r="F15" s="141"/>
      <c r="G15" s="141"/>
      <c r="H15" s="141"/>
      <c r="I15" s="141"/>
      <c r="J15" s="141"/>
      <c r="K15" s="142"/>
      <c r="L15" s="143"/>
      <c r="M15" s="144"/>
      <c r="N15" s="144"/>
      <c r="O15" s="144"/>
      <c r="P15" s="145"/>
      <c r="Q15" s="144"/>
      <c r="R15" s="143"/>
      <c r="S15" s="187"/>
      <c r="T15" s="248"/>
      <c r="U15" s="146"/>
      <c r="V15" s="147"/>
      <c r="W15" s="147"/>
      <c r="X15" s="188"/>
      <c r="Y15" s="188">
        <f>SUM(Y16:Y18)</f>
        <v>600000</v>
      </c>
      <c r="Z15" s="234"/>
      <c r="AA15" s="149"/>
      <c r="AB15" s="148">
        <f>SUM(AB16:AB18)</f>
        <v>600000</v>
      </c>
      <c r="AC15" s="148">
        <f t="shared" ref="AC15" si="4">SUM(AC16:AC18)</f>
        <v>0</v>
      </c>
      <c r="AD15" s="148">
        <f>SUM(AD16:AD18)</f>
        <v>0</v>
      </c>
      <c r="AE15" s="148">
        <f>SUM(AE16:AE18)</f>
        <v>600000</v>
      </c>
      <c r="AF15" s="150"/>
    </row>
    <row r="16" spans="1:63" s="164" customFormat="1" ht="16.5" hidden="1" customHeight="1" outlineLevel="1" x14ac:dyDescent="0.35">
      <c r="A16" s="151" t="s">
        <v>214</v>
      </c>
      <c r="B16" s="61" t="s">
        <v>345</v>
      </c>
      <c r="C16" s="152"/>
      <c r="D16" s="152"/>
      <c r="E16" s="152"/>
      <c r="F16" s="153"/>
      <c r="G16" s="153"/>
      <c r="H16" s="153"/>
      <c r="I16" s="153"/>
      <c r="J16" s="153"/>
      <c r="K16" s="153"/>
      <c r="L16" s="143"/>
      <c r="M16" s="154"/>
      <c r="N16" s="154"/>
      <c r="O16" s="155"/>
      <c r="P16" s="165"/>
      <c r="Q16" s="157"/>
      <c r="R16" s="143"/>
      <c r="S16" s="245" t="s">
        <v>325</v>
      </c>
      <c r="T16" s="158">
        <v>1</v>
      </c>
      <c r="U16" s="159"/>
      <c r="V16" s="159"/>
      <c r="W16" s="159"/>
      <c r="X16" s="247"/>
      <c r="Y16" s="247">
        <f>+T16*X16</f>
        <v>0</v>
      </c>
      <c r="Z16" s="194"/>
      <c r="AA16" s="161"/>
      <c r="AB16" s="160"/>
      <c r="AC16" s="160"/>
      <c r="AD16" s="160"/>
      <c r="AE16" s="163">
        <f>SUM(AB16:AD16)</f>
        <v>0</v>
      </c>
      <c r="AF16" s="150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</row>
    <row r="17" spans="1:63" s="164" customFormat="1" ht="16.5" hidden="1" customHeight="1" outlineLevel="1" x14ac:dyDescent="0.35">
      <c r="A17" s="151" t="s">
        <v>344</v>
      </c>
      <c r="B17" s="42" t="s">
        <v>215</v>
      </c>
      <c r="C17" s="152"/>
      <c r="D17" s="152"/>
      <c r="E17" s="152" t="e">
        <f>+#REF!</f>
        <v>#REF!</v>
      </c>
      <c r="F17" s="153"/>
      <c r="G17" s="153"/>
      <c r="H17" s="153"/>
      <c r="I17" s="153"/>
      <c r="J17" s="153"/>
      <c r="K17" s="153"/>
      <c r="L17" s="143"/>
      <c r="M17" s="154"/>
      <c r="N17" s="154"/>
      <c r="O17" s="155"/>
      <c r="P17" s="165"/>
      <c r="Q17" s="157"/>
      <c r="R17" s="143"/>
      <c r="S17" s="245" t="s">
        <v>117</v>
      </c>
      <c r="T17" s="158">
        <v>1</v>
      </c>
      <c r="U17" s="159"/>
      <c r="V17" s="159"/>
      <c r="W17" s="159"/>
      <c r="X17" s="247">
        <v>0</v>
      </c>
      <c r="Y17" s="247">
        <f>+T17*X17</f>
        <v>0</v>
      </c>
      <c r="Z17" s="194"/>
      <c r="AA17" s="161"/>
      <c r="AB17" s="160"/>
      <c r="AC17" s="160"/>
      <c r="AD17" s="160"/>
      <c r="AE17" s="163">
        <f>SUM(AB17:AD17)</f>
        <v>0</v>
      </c>
      <c r="AF17" s="150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</row>
    <row r="18" spans="1:63" s="164" customFormat="1" ht="16.5" hidden="1" customHeight="1" outlineLevel="1" x14ac:dyDescent="0.35">
      <c r="A18" s="151" t="s">
        <v>359</v>
      </c>
      <c r="B18" s="42" t="s">
        <v>354</v>
      </c>
      <c r="C18" s="152"/>
      <c r="D18" s="152"/>
      <c r="E18" s="152" t="e">
        <f>+#REF!</f>
        <v>#REF!</v>
      </c>
      <c r="F18" s="153"/>
      <c r="G18" s="153"/>
      <c r="H18" s="153"/>
      <c r="I18" s="153"/>
      <c r="J18" s="153"/>
      <c r="K18" s="153"/>
      <c r="L18" s="143"/>
      <c r="M18" s="154"/>
      <c r="N18" s="154"/>
      <c r="O18" s="155"/>
      <c r="P18" s="165"/>
      <c r="Q18" s="157"/>
      <c r="R18" s="143"/>
      <c r="S18" s="49" t="s">
        <v>117</v>
      </c>
      <c r="T18" s="158">
        <v>1</v>
      </c>
      <c r="U18" s="159"/>
      <c r="V18" s="159"/>
      <c r="W18" s="159"/>
      <c r="X18" s="247">
        <v>600000</v>
      </c>
      <c r="Y18" s="192">
        <f>+T18*X18</f>
        <v>600000</v>
      </c>
      <c r="Z18" s="194" t="s">
        <v>205</v>
      </c>
      <c r="AA18" s="161"/>
      <c r="AB18" s="162">
        <f>+Y18</f>
        <v>600000</v>
      </c>
      <c r="AC18" s="163"/>
      <c r="AD18" s="163"/>
      <c r="AE18" s="163">
        <f>SUM(AB18:AD18)</f>
        <v>600000</v>
      </c>
      <c r="AF18" s="150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</row>
    <row r="19" spans="1:63" s="5" customFormat="1" ht="30" hidden="1" customHeight="1" outlineLevel="1" x14ac:dyDescent="0.35">
      <c r="A19" s="139" t="s">
        <v>216</v>
      </c>
      <c r="B19" s="66" t="s">
        <v>348</v>
      </c>
      <c r="C19" s="140"/>
      <c r="D19" s="140"/>
      <c r="E19" s="140"/>
      <c r="F19" s="141"/>
      <c r="G19" s="141"/>
      <c r="H19" s="141"/>
      <c r="I19" s="141"/>
      <c r="J19" s="141"/>
      <c r="K19" s="142"/>
      <c r="L19" s="143"/>
      <c r="M19" s="144"/>
      <c r="N19" s="144"/>
      <c r="O19" s="144"/>
      <c r="P19" s="145"/>
      <c r="Q19" s="144"/>
      <c r="R19" s="143"/>
      <c r="S19" s="187"/>
      <c r="T19" s="248"/>
      <c r="U19" s="146"/>
      <c r="V19" s="147"/>
      <c r="W19" s="147"/>
      <c r="X19" s="188"/>
      <c r="Y19" s="188">
        <f>SUM(Y20:Y21)</f>
        <v>30000</v>
      </c>
      <c r="Z19" s="234"/>
      <c r="AA19" s="149"/>
      <c r="AB19" s="148">
        <f>SUM(AB20:AB21)</f>
        <v>30000</v>
      </c>
      <c r="AC19" s="148">
        <f>SUM(AC20:AC21)</f>
        <v>0</v>
      </c>
      <c r="AD19" s="148">
        <f>SUM(AD20:AD21)</f>
        <v>0</v>
      </c>
      <c r="AE19" s="148">
        <f>SUM(AE20:AE21)</f>
        <v>30000</v>
      </c>
      <c r="AF19" s="150"/>
    </row>
    <row r="20" spans="1:63" s="164" customFormat="1" ht="40.5" hidden="1" customHeight="1" outlineLevel="1" x14ac:dyDescent="0.35">
      <c r="A20" s="151" t="s">
        <v>217</v>
      </c>
      <c r="B20" s="41" t="s">
        <v>356</v>
      </c>
      <c r="C20" s="152"/>
      <c r="D20" s="152"/>
      <c r="E20" s="173" t="s">
        <v>347</v>
      </c>
      <c r="F20" s="153"/>
      <c r="G20" s="153"/>
      <c r="H20" s="153"/>
      <c r="I20" s="153"/>
      <c r="J20" s="153"/>
      <c r="K20" s="153"/>
      <c r="L20" s="143"/>
      <c r="M20" s="154"/>
      <c r="N20" s="154"/>
      <c r="O20" s="155"/>
      <c r="P20" s="156"/>
      <c r="Q20" s="157"/>
      <c r="R20" s="143"/>
      <c r="S20" s="245" t="s">
        <v>219</v>
      </c>
      <c r="T20" s="159">
        <v>1</v>
      </c>
      <c r="U20" s="159"/>
      <c r="V20" s="159"/>
      <c r="W20" s="159"/>
      <c r="X20" s="211">
        <v>30000</v>
      </c>
      <c r="Y20" s="212">
        <f>+X20*T20</f>
        <v>30000</v>
      </c>
      <c r="Z20" s="235" t="s">
        <v>205</v>
      </c>
      <c r="AA20" s="161"/>
      <c r="AB20" s="232">
        <f>+Y20</f>
        <v>30000</v>
      </c>
      <c r="AC20" s="231"/>
      <c r="AD20" s="231"/>
      <c r="AE20" s="231">
        <f t="shared" ref="AE20:AE24" si="5">SUM(AB20:AD20)</f>
        <v>30000</v>
      </c>
      <c r="AF20" s="150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</row>
    <row r="21" spans="1:63" s="164" customFormat="1" ht="30.75" hidden="1" customHeight="1" outlineLevel="1" x14ac:dyDescent="0.35">
      <c r="A21" s="151" t="s">
        <v>360</v>
      </c>
      <c r="B21" s="41" t="s">
        <v>357</v>
      </c>
      <c r="C21" s="152"/>
      <c r="D21" s="152"/>
      <c r="E21" s="230" t="e">
        <f>+#REF!</f>
        <v>#REF!</v>
      </c>
      <c r="F21" s="153"/>
      <c r="G21" s="153"/>
      <c r="H21" s="153"/>
      <c r="I21" s="153"/>
      <c r="J21" s="153"/>
      <c r="K21" s="153"/>
      <c r="L21" s="143"/>
      <c r="M21" s="154"/>
      <c r="N21" s="154"/>
      <c r="O21" s="155"/>
      <c r="P21" s="156"/>
      <c r="Q21" s="157"/>
      <c r="R21" s="143"/>
      <c r="S21" s="245" t="s">
        <v>160</v>
      </c>
      <c r="T21" s="159">
        <v>1</v>
      </c>
      <c r="U21" s="159"/>
      <c r="V21" s="159"/>
      <c r="W21" s="159"/>
      <c r="X21" s="212"/>
      <c r="Y21" s="212">
        <f>+X21*T21</f>
        <v>0</v>
      </c>
      <c r="Z21" s="212"/>
      <c r="AA21" s="161"/>
      <c r="AB21" s="232"/>
      <c r="AC21" s="231"/>
      <c r="AD21" s="231"/>
      <c r="AE21" s="231">
        <f t="shared" si="5"/>
        <v>0</v>
      </c>
      <c r="AF21" s="150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</row>
    <row r="22" spans="1:63" s="138" customFormat="1" ht="27.75" customHeight="1" collapsed="1" x14ac:dyDescent="0.35">
      <c r="A22" s="127" t="s">
        <v>218</v>
      </c>
      <c r="B22" s="253" t="s">
        <v>361</v>
      </c>
      <c r="C22" s="128" t="s">
        <v>37</v>
      </c>
      <c r="D22" s="128"/>
      <c r="E22" s="128" t="s">
        <v>219</v>
      </c>
      <c r="F22" s="129"/>
      <c r="G22" s="129"/>
      <c r="H22" s="129"/>
      <c r="I22" s="129" t="s">
        <v>161</v>
      </c>
      <c r="J22" s="129" t="s">
        <v>161</v>
      </c>
      <c r="K22" s="129">
        <f>SUM(F22:J22)</f>
        <v>0</v>
      </c>
      <c r="L22" s="130"/>
      <c r="M22" s="131"/>
      <c r="N22" s="132"/>
      <c r="O22" s="132"/>
      <c r="P22" s="128"/>
      <c r="Q22" s="132"/>
      <c r="R22" s="130"/>
      <c r="S22" s="128"/>
      <c r="T22" s="133"/>
      <c r="U22" s="133"/>
      <c r="V22" s="133"/>
      <c r="W22" s="133"/>
      <c r="X22" s="134"/>
      <c r="Y22" s="134">
        <f>SUM(Y23:Y24)</f>
        <v>2060000</v>
      </c>
      <c r="Z22" s="135"/>
      <c r="AA22" s="136"/>
      <c r="AB22" s="134">
        <f>SUM(AB23:AB24)</f>
        <v>30000</v>
      </c>
      <c r="AC22" s="134">
        <f>SUM(AC23:AC24)</f>
        <v>2030000</v>
      </c>
      <c r="AD22" s="134">
        <f>SUM(AD23:AD24)</f>
        <v>0</v>
      </c>
      <c r="AE22" s="134">
        <f>SUM(AE23:AE24)</f>
        <v>2060000</v>
      </c>
      <c r="AF22" s="137"/>
    </row>
    <row r="23" spans="1:63" s="179" customFormat="1" ht="38.25" hidden="1" customHeight="1" outlineLevel="1" x14ac:dyDescent="0.3">
      <c r="A23" s="151" t="s">
        <v>220</v>
      </c>
      <c r="B23" s="41" t="s">
        <v>225</v>
      </c>
      <c r="C23" s="42"/>
      <c r="D23" s="42"/>
      <c r="E23" s="42"/>
      <c r="F23" s="175"/>
      <c r="G23" s="175"/>
      <c r="H23" s="175"/>
      <c r="I23" s="175"/>
      <c r="J23" s="175"/>
      <c r="K23" s="175"/>
      <c r="L23" s="176"/>
      <c r="M23" s="154"/>
      <c r="N23" s="154"/>
      <c r="O23" s="155"/>
      <c r="P23" s="156"/>
      <c r="Q23" s="157"/>
      <c r="R23" s="176"/>
      <c r="S23" s="245" t="s">
        <v>226</v>
      </c>
      <c r="T23" s="159">
        <v>1</v>
      </c>
      <c r="U23" s="159"/>
      <c r="V23" s="159"/>
      <c r="W23" s="159"/>
      <c r="X23" s="194">
        <v>30000</v>
      </c>
      <c r="Y23" s="194">
        <f>+T23*X23</f>
        <v>30000</v>
      </c>
      <c r="Z23" s="194" t="s">
        <v>205</v>
      </c>
      <c r="AA23" s="177"/>
      <c r="AB23" s="162">
        <f>+Y23</f>
        <v>30000</v>
      </c>
      <c r="AC23" s="163"/>
      <c r="AD23" s="163"/>
      <c r="AE23" s="163">
        <f t="shared" si="5"/>
        <v>30000</v>
      </c>
      <c r="AF23" s="178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s="179" customFormat="1" ht="43.5" hidden="1" customHeight="1" outlineLevel="1" x14ac:dyDescent="0.3">
      <c r="A24" s="151" t="s">
        <v>221</v>
      </c>
      <c r="B24" s="41" t="s">
        <v>362</v>
      </c>
      <c r="C24" s="42"/>
      <c r="D24" s="42"/>
      <c r="E24" s="42"/>
      <c r="F24" s="175"/>
      <c r="G24" s="175"/>
      <c r="H24" s="175"/>
      <c r="I24" s="175"/>
      <c r="J24" s="175"/>
      <c r="K24" s="175"/>
      <c r="L24" s="176"/>
      <c r="M24" s="154"/>
      <c r="N24" s="154"/>
      <c r="O24" s="155"/>
      <c r="P24" s="156"/>
      <c r="Q24" s="157"/>
      <c r="R24" s="176"/>
      <c r="S24" s="245" t="s">
        <v>228</v>
      </c>
      <c r="T24" s="159">
        <v>1</v>
      </c>
      <c r="U24" s="159"/>
      <c r="V24" s="159"/>
      <c r="W24" s="159"/>
      <c r="X24" s="194">
        <v>2030000</v>
      </c>
      <c r="Y24" s="194">
        <f>+T24*X24</f>
        <v>2030000</v>
      </c>
      <c r="Z24" s="194" t="s">
        <v>205</v>
      </c>
      <c r="AA24" s="177"/>
      <c r="AB24" s="163"/>
      <c r="AC24" s="163">
        <f>+Y24</f>
        <v>2030000</v>
      </c>
      <c r="AD24" s="163"/>
      <c r="AE24" s="163">
        <f t="shared" si="5"/>
        <v>2030000</v>
      </c>
      <c r="AF24" s="178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s="138" customFormat="1" ht="32.25" customHeight="1" collapsed="1" x14ac:dyDescent="0.35">
      <c r="A25" s="127" t="s">
        <v>223</v>
      </c>
      <c r="B25" s="253" t="s">
        <v>363</v>
      </c>
      <c r="C25" s="128" t="s">
        <v>37</v>
      </c>
      <c r="D25" s="128"/>
      <c r="E25" s="226" t="e">
        <f>+#REF!</f>
        <v>#REF!</v>
      </c>
      <c r="F25" s="129"/>
      <c r="G25" s="129"/>
      <c r="H25" s="129"/>
      <c r="I25" s="129">
        <v>1</v>
      </c>
      <c r="J25" s="129"/>
      <c r="K25" s="129">
        <f>SUM(F25:J25)</f>
        <v>1</v>
      </c>
      <c r="L25" s="130"/>
      <c r="M25" s="131"/>
      <c r="N25" s="132"/>
      <c r="O25" s="132"/>
      <c r="P25" s="128"/>
      <c r="Q25" s="132"/>
      <c r="R25" s="130"/>
      <c r="S25" s="128"/>
      <c r="T25" s="133"/>
      <c r="U25" s="133"/>
      <c r="V25" s="133"/>
      <c r="W25" s="133"/>
      <c r="X25" s="134"/>
      <c r="Y25" s="134">
        <f>SUM(Y26:Y27)</f>
        <v>0</v>
      </c>
      <c r="Z25" s="135"/>
      <c r="AA25" s="136"/>
      <c r="AB25" s="134">
        <f t="shared" ref="AB25:AE25" si="6">SUM(AB26:AB27)</f>
        <v>0</v>
      </c>
      <c r="AC25" s="134">
        <f t="shared" si="6"/>
        <v>0</v>
      </c>
      <c r="AD25" s="134">
        <f t="shared" si="6"/>
        <v>0</v>
      </c>
      <c r="AE25" s="134">
        <f t="shared" si="6"/>
        <v>0</v>
      </c>
      <c r="AF25" s="137"/>
    </row>
    <row r="26" spans="1:63" s="179" customFormat="1" ht="16.5" hidden="1" customHeight="1" outlineLevel="1" x14ac:dyDescent="0.3">
      <c r="A26" s="151" t="s">
        <v>224</v>
      </c>
      <c r="B26" s="41" t="s">
        <v>375</v>
      </c>
      <c r="C26" s="42"/>
      <c r="D26" s="42"/>
      <c r="E26" s="42" t="e">
        <f>+#REF!</f>
        <v>#REF!</v>
      </c>
      <c r="F26" s="175"/>
      <c r="G26" s="175"/>
      <c r="H26" s="175"/>
      <c r="I26" s="175"/>
      <c r="J26" s="175"/>
      <c r="K26" s="175"/>
      <c r="L26" s="176"/>
      <c r="M26" s="154"/>
      <c r="N26" s="154"/>
      <c r="O26" s="155"/>
      <c r="P26" s="156"/>
      <c r="Q26" s="157"/>
      <c r="R26" s="176"/>
      <c r="S26" s="245" t="s">
        <v>358</v>
      </c>
      <c r="T26" s="159">
        <v>1</v>
      </c>
      <c r="U26" s="159"/>
      <c r="V26" s="159"/>
      <c r="W26" s="159"/>
      <c r="X26" s="247"/>
      <c r="Y26" s="247">
        <f>+X26*T26</f>
        <v>0</v>
      </c>
      <c r="Z26" s="236"/>
      <c r="AA26" s="177"/>
      <c r="AB26" s="160"/>
      <c r="AC26" s="160"/>
      <c r="AD26" s="160"/>
      <c r="AE26" s="163">
        <f>SUM(AB26:AD26)</f>
        <v>0</v>
      </c>
      <c r="AF26" s="178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s="179" customFormat="1" ht="16.5" hidden="1" customHeight="1" outlineLevel="1" x14ac:dyDescent="0.3">
      <c r="A27" s="151" t="s">
        <v>227</v>
      </c>
      <c r="B27" s="41" t="s">
        <v>374</v>
      </c>
      <c r="C27" s="42"/>
      <c r="D27" s="42"/>
      <c r="E27" s="42" t="e">
        <f>+#REF!</f>
        <v>#REF!</v>
      </c>
      <c r="F27" s="175"/>
      <c r="G27" s="175"/>
      <c r="H27" s="175"/>
      <c r="I27" s="175"/>
      <c r="J27" s="175"/>
      <c r="K27" s="175"/>
      <c r="L27" s="176"/>
      <c r="M27" s="154"/>
      <c r="N27" s="154"/>
      <c r="O27" s="155"/>
      <c r="P27" s="156"/>
      <c r="Q27" s="157"/>
      <c r="R27" s="176"/>
      <c r="S27" s="245" t="s">
        <v>160</v>
      </c>
      <c r="T27" s="159">
        <v>1</v>
      </c>
      <c r="U27" s="159"/>
      <c r="V27" s="159"/>
      <c r="W27" s="159"/>
      <c r="X27" s="247"/>
      <c r="Y27" s="247">
        <f>+X27*T27</f>
        <v>0</v>
      </c>
      <c r="Z27" s="237"/>
      <c r="AA27" s="177"/>
      <c r="AB27" s="160"/>
      <c r="AC27" s="160"/>
      <c r="AD27" s="160"/>
      <c r="AE27" s="163">
        <f>SUM(AB27:AD27)</f>
        <v>0</v>
      </c>
      <c r="AF27" s="178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s="89" customFormat="1" ht="31.5" customHeight="1" collapsed="1" x14ac:dyDescent="0.3">
      <c r="A28" s="118" t="s">
        <v>229</v>
      </c>
      <c r="B28" s="120" t="s">
        <v>230</v>
      </c>
      <c r="C28" s="120" t="s">
        <v>37</v>
      </c>
      <c r="D28" s="120"/>
      <c r="E28" s="120"/>
      <c r="F28" s="121"/>
      <c r="G28" s="121"/>
      <c r="H28" s="121"/>
      <c r="I28" s="121"/>
      <c r="J28" s="121"/>
      <c r="K28" s="121"/>
      <c r="L28" s="102"/>
      <c r="M28" s="122"/>
      <c r="N28" s="123"/>
      <c r="O28" s="123"/>
      <c r="P28" s="121"/>
      <c r="Q28" s="123"/>
      <c r="R28" s="102"/>
      <c r="S28" s="119"/>
      <c r="T28" s="124"/>
      <c r="U28" s="124"/>
      <c r="V28" s="124"/>
      <c r="W28" s="124"/>
      <c r="X28" s="121"/>
      <c r="Y28" s="125" t="e">
        <f>+Y29+Y48+Y77</f>
        <v>#REF!</v>
      </c>
      <c r="Z28" s="125"/>
      <c r="AA28" s="126"/>
      <c r="AB28" s="125" t="e">
        <f>+AB29+AB48+AB77</f>
        <v>#REF!</v>
      </c>
      <c r="AC28" s="125" t="e">
        <f>+AC29+AC48+AC77</f>
        <v>#REF!</v>
      </c>
      <c r="AD28" s="125" t="e">
        <f>+AD29+AD48+AD77</f>
        <v>#REF!</v>
      </c>
      <c r="AE28" s="125" t="e">
        <f>+AE29+AE48+AE77</f>
        <v>#REF!</v>
      </c>
      <c r="AF28" s="108"/>
    </row>
    <row r="29" spans="1:63" s="138" customFormat="1" ht="26.25" customHeight="1" collapsed="1" x14ac:dyDescent="0.35">
      <c r="A29" s="127" t="s">
        <v>231</v>
      </c>
      <c r="B29" s="227" t="s">
        <v>423</v>
      </c>
      <c r="C29" s="128" t="s">
        <v>37</v>
      </c>
      <c r="D29" s="128"/>
      <c r="E29" s="226" t="e">
        <f>+#REF!</f>
        <v>#REF!</v>
      </c>
      <c r="F29" s="129"/>
      <c r="G29" s="129"/>
      <c r="H29" s="129"/>
      <c r="I29" s="129"/>
      <c r="J29" s="129">
        <v>1</v>
      </c>
      <c r="K29" s="129">
        <f>SUM(F29:J29)</f>
        <v>1</v>
      </c>
      <c r="L29" s="130"/>
      <c r="M29" s="131"/>
      <c r="N29" s="132"/>
      <c r="O29" s="132"/>
      <c r="P29" s="128"/>
      <c r="Q29" s="132"/>
      <c r="R29" s="130"/>
      <c r="S29" s="128"/>
      <c r="T29" s="133"/>
      <c r="U29" s="133"/>
      <c r="V29" s="133"/>
      <c r="W29" s="133"/>
      <c r="X29" s="134"/>
      <c r="Y29" s="134" t="e">
        <f>+Y30+Y40+Y44+Y47</f>
        <v>#REF!</v>
      </c>
      <c r="Z29" s="135"/>
      <c r="AA29" s="136"/>
      <c r="AB29" s="134" t="e">
        <f t="shared" ref="AB29:AE29" si="7">+AB30+AB40+AB44+AB47</f>
        <v>#REF!</v>
      </c>
      <c r="AC29" s="134">
        <f t="shared" si="7"/>
        <v>324000</v>
      </c>
      <c r="AD29" s="134">
        <f t="shared" si="7"/>
        <v>4340000</v>
      </c>
      <c r="AE29" s="134" t="e">
        <f t="shared" si="7"/>
        <v>#REF!</v>
      </c>
      <c r="AF29" s="137"/>
    </row>
    <row r="30" spans="1:63" s="5" customFormat="1" ht="16.5" hidden="1" customHeight="1" outlineLevel="1" x14ac:dyDescent="0.35">
      <c r="A30" s="139" t="s">
        <v>232</v>
      </c>
      <c r="B30" s="66" t="s">
        <v>233</v>
      </c>
      <c r="C30" s="140"/>
      <c r="D30" s="140"/>
      <c r="E30" s="258" t="e">
        <f>+#REF!</f>
        <v>#REF!</v>
      </c>
      <c r="F30" s="141"/>
      <c r="G30" s="141"/>
      <c r="H30" s="141"/>
      <c r="I30" s="141"/>
      <c r="J30" s="141"/>
      <c r="K30" s="142"/>
      <c r="L30" s="143"/>
      <c r="M30" s="144"/>
      <c r="N30" s="144"/>
      <c r="O30" s="144"/>
      <c r="P30" s="145"/>
      <c r="Q30" s="144"/>
      <c r="R30" s="143"/>
      <c r="S30" s="187"/>
      <c r="T30" s="248"/>
      <c r="U30" s="146"/>
      <c r="V30" s="147"/>
      <c r="W30" s="147"/>
      <c r="X30" s="188"/>
      <c r="Y30" s="188">
        <f>+Y31+Y36+Y37+Y38+Y39</f>
        <v>18340000</v>
      </c>
      <c r="Z30" s="234"/>
      <c r="AA30" s="149"/>
      <c r="AB30" s="188">
        <f>+AB31+AB36+AB37+AB38+AB39</f>
        <v>14000000</v>
      </c>
      <c r="AC30" s="188">
        <f t="shared" ref="AC30" si="8">+AC31+AC36+AC37+AC38+AC39</f>
        <v>0</v>
      </c>
      <c r="AD30" s="188">
        <f>+AD31+AD36+AD37+AD38+AD39</f>
        <v>4340000</v>
      </c>
      <c r="AE30" s="188">
        <f>+AE31+AE36+AE37+AE38+AE39</f>
        <v>18340000</v>
      </c>
      <c r="AF30" s="150"/>
    </row>
    <row r="31" spans="1:63" s="5" customFormat="1" ht="16.5" hidden="1" customHeight="1" outlineLevel="1" x14ac:dyDescent="0.35">
      <c r="A31" s="151" t="s">
        <v>234</v>
      </c>
      <c r="B31" s="50" t="s">
        <v>370</v>
      </c>
      <c r="C31" s="254"/>
      <c r="D31" s="254"/>
      <c r="E31" s="254"/>
      <c r="F31" s="255"/>
      <c r="G31" s="255"/>
      <c r="H31" s="255"/>
      <c r="I31" s="255"/>
      <c r="J31" s="255"/>
      <c r="K31" s="167"/>
      <c r="L31" s="143"/>
      <c r="M31" s="169"/>
      <c r="N31" s="169"/>
      <c r="O31" s="169"/>
      <c r="P31" s="182"/>
      <c r="Q31" s="169"/>
      <c r="R31" s="143"/>
      <c r="S31" s="189"/>
      <c r="T31" s="190"/>
      <c r="U31" s="183"/>
      <c r="V31" s="172"/>
      <c r="W31" s="172"/>
      <c r="X31" s="192"/>
      <c r="Y31" s="192">
        <f>SUM(Y32:Y35)</f>
        <v>1140000</v>
      </c>
      <c r="Z31" s="256"/>
      <c r="AA31" s="149"/>
      <c r="AB31" s="192">
        <f t="shared" ref="AB31:AE31" si="9">SUM(AB32:AB35)</f>
        <v>0</v>
      </c>
      <c r="AC31" s="192">
        <f t="shared" si="9"/>
        <v>0</v>
      </c>
      <c r="AD31" s="192">
        <f t="shared" si="9"/>
        <v>1140000</v>
      </c>
      <c r="AE31" s="192">
        <f t="shared" si="9"/>
        <v>1140000</v>
      </c>
      <c r="AF31" s="150"/>
    </row>
    <row r="32" spans="1:63" s="5" customFormat="1" ht="16.5" hidden="1" customHeight="1" outlineLevel="2" x14ac:dyDescent="0.35">
      <c r="A32" s="151" t="s">
        <v>364</v>
      </c>
      <c r="B32" s="257" t="s">
        <v>235</v>
      </c>
      <c r="C32" s="180"/>
      <c r="D32" s="180"/>
      <c r="E32" s="180"/>
      <c r="F32" s="181"/>
      <c r="G32" s="181"/>
      <c r="H32" s="181"/>
      <c r="I32" s="181"/>
      <c r="J32" s="181"/>
      <c r="K32" s="153"/>
      <c r="L32" s="143"/>
      <c r="M32" s="169"/>
      <c r="N32" s="169"/>
      <c r="O32" s="169"/>
      <c r="P32" s="182"/>
      <c r="Q32" s="169"/>
      <c r="R32" s="143"/>
      <c r="S32" s="189" t="s">
        <v>181</v>
      </c>
      <c r="T32" s="249">
        <v>1</v>
      </c>
      <c r="U32" s="183"/>
      <c r="V32" s="172"/>
      <c r="W32" s="172"/>
      <c r="X32" s="192">
        <v>80000</v>
      </c>
      <c r="Y32" s="192">
        <f>+T32*X32</f>
        <v>80000</v>
      </c>
      <c r="Z32" s="238" t="s">
        <v>205</v>
      </c>
      <c r="AA32" s="149"/>
      <c r="AB32" s="162"/>
      <c r="AC32" s="162"/>
      <c r="AD32" s="162">
        <f>+Y32</f>
        <v>80000</v>
      </c>
      <c r="AE32" s="163">
        <f t="shared" ref="AE32:AE47" si="10">SUM(AB32:AD32)</f>
        <v>80000</v>
      </c>
      <c r="AF32" s="150"/>
    </row>
    <row r="33" spans="1:32" s="5" customFormat="1" ht="16.5" hidden="1" customHeight="1" outlineLevel="2" x14ac:dyDescent="0.35">
      <c r="A33" s="151" t="s">
        <v>365</v>
      </c>
      <c r="B33" s="257" t="s">
        <v>238</v>
      </c>
      <c r="C33" s="180"/>
      <c r="D33" s="180"/>
      <c r="E33" s="180"/>
      <c r="F33" s="181"/>
      <c r="G33" s="181"/>
      <c r="H33" s="181"/>
      <c r="I33" s="181"/>
      <c r="J33" s="181"/>
      <c r="K33" s="153"/>
      <c r="L33" s="143"/>
      <c r="M33" s="169"/>
      <c r="N33" s="169"/>
      <c r="O33" s="169"/>
      <c r="P33" s="182"/>
      <c r="Q33" s="169"/>
      <c r="R33" s="143"/>
      <c r="S33" s="189" t="s">
        <v>181</v>
      </c>
      <c r="T33" s="249">
        <v>1</v>
      </c>
      <c r="U33" s="183"/>
      <c r="V33" s="172"/>
      <c r="W33" s="172"/>
      <c r="X33" s="192">
        <v>30000</v>
      </c>
      <c r="Y33" s="192">
        <f t="shared" ref="Y33:Y39" si="11">+T33*X33</f>
        <v>30000</v>
      </c>
      <c r="Z33" s="238" t="s">
        <v>205</v>
      </c>
      <c r="AA33" s="149"/>
      <c r="AB33" s="162"/>
      <c r="AC33" s="162"/>
      <c r="AD33" s="162">
        <f t="shared" ref="AD33:AD35" si="12">+Y33</f>
        <v>30000</v>
      </c>
      <c r="AE33" s="163">
        <f t="shared" si="10"/>
        <v>30000</v>
      </c>
      <c r="AF33" s="150"/>
    </row>
    <row r="34" spans="1:32" s="5" customFormat="1" ht="16.5" hidden="1" customHeight="1" outlineLevel="2" x14ac:dyDescent="0.35">
      <c r="A34" s="151" t="s">
        <v>366</v>
      </c>
      <c r="B34" s="257" t="s">
        <v>240</v>
      </c>
      <c r="C34" s="180"/>
      <c r="D34" s="180"/>
      <c r="E34" s="180"/>
      <c r="F34" s="181"/>
      <c r="G34" s="181"/>
      <c r="H34" s="181"/>
      <c r="I34" s="181"/>
      <c r="J34" s="181"/>
      <c r="K34" s="153"/>
      <c r="L34" s="143"/>
      <c r="M34" s="169"/>
      <c r="N34" s="169"/>
      <c r="O34" s="169"/>
      <c r="P34" s="182"/>
      <c r="Q34" s="169"/>
      <c r="R34" s="143"/>
      <c r="S34" s="189" t="s">
        <v>181</v>
      </c>
      <c r="T34" s="249">
        <v>1</v>
      </c>
      <c r="U34" s="183"/>
      <c r="V34" s="172"/>
      <c r="W34" s="172"/>
      <c r="X34" s="192">
        <v>30000</v>
      </c>
      <c r="Y34" s="192">
        <f t="shared" si="11"/>
        <v>30000</v>
      </c>
      <c r="Z34" s="238" t="s">
        <v>205</v>
      </c>
      <c r="AA34" s="149"/>
      <c r="AB34" s="162"/>
      <c r="AC34" s="162"/>
      <c r="AD34" s="162">
        <f t="shared" si="12"/>
        <v>30000</v>
      </c>
      <c r="AE34" s="163">
        <f t="shared" si="10"/>
        <v>30000</v>
      </c>
      <c r="AF34" s="150"/>
    </row>
    <row r="35" spans="1:32" s="5" customFormat="1" ht="15.75" hidden="1" customHeight="1" outlineLevel="2" x14ac:dyDescent="0.35">
      <c r="A35" s="151" t="s">
        <v>367</v>
      </c>
      <c r="B35" s="257" t="s">
        <v>242</v>
      </c>
      <c r="C35" s="180"/>
      <c r="D35" s="180"/>
      <c r="E35" s="180"/>
      <c r="F35" s="181"/>
      <c r="G35" s="181"/>
      <c r="H35" s="181"/>
      <c r="I35" s="181"/>
      <c r="J35" s="181"/>
      <c r="K35" s="153"/>
      <c r="L35" s="143"/>
      <c r="M35" s="169"/>
      <c r="N35" s="169"/>
      <c r="O35" s="169"/>
      <c r="P35" s="182"/>
      <c r="Q35" s="169"/>
      <c r="R35" s="143"/>
      <c r="S35" s="189" t="s">
        <v>181</v>
      </c>
      <c r="T35" s="249">
        <v>1</v>
      </c>
      <c r="U35" s="183"/>
      <c r="V35" s="172"/>
      <c r="W35" s="172"/>
      <c r="X35" s="192">
        <v>1000000</v>
      </c>
      <c r="Y35" s="192">
        <f t="shared" si="11"/>
        <v>1000000</v>
      </c>
      <c r="Z35" s="238" t="s">
        <v>205</v>
      </c>
      <c r="AA35" s="149"/>
      <c r="AB35" s="162"/>
      <c r="AC35" s="162"/>
      <c r="AD35" s="162">
        <f t="shared" si="12"/>
        <v>1000000</v>
      </c>
      <c r="AE35" s="163">
        <f t="shared" si="10"/>
        <v>1000000</v>
      </c>
      <c r="AF35" s="150"/>
    </row>
    <row r="36" spans="1:32" s="5" customFormat="1" ht="16.5" hidden="1" customHeight="1" outlineLevel="1" collapsed="1" x14ac:dyDescent="0.35">
      <c r="A36" s="151" t="s">
        <v>236</v>
      </c>
      <c r="B36" s="184" t="s">
        <v>368</v>
      </c>
      <c r="C36" s="180"/>
      <c r="D36" s="180"/>
      <c r="E36" s="65" t="s">
        <v>369</v>
      </c>
      <c r="F36" s="181"/>
      <c r="G36" s="181"/>
      <c r="H36" s="181"/>
      <c r="I36" s="181"/>
      <c r="J36" s="181"/>
      <c r="K36" s="153"/>
      <c r="L36" s="143"/>
      <c r="M36" s="169"/>
      <c r="N36" s="169"/>
      <c r="O36" s="169"/>
      <c r="P36" s="182"/>
      <c r="Q36" s="169"/>
      <c r="R36" s="143"/>
      <c r="S36" s="189" t="s">
        <v>181</v>
      </c>
      <c r="T36" s="249">
        <v>1</v>
      </c>
      <c r="U36" s="183"/>
      <c r="V36" s="172"/>
      <c r="W36" s="172"/>
      <c r="X36" s="192">
        <v>1200000</v>
      </c>
      <c r="Y36" s="192">
        <f>+T36*X36</f>
        <v>1200000</v>
      </c>
      <c r="Z36" s="238" t="s">
        <v>205</v>
      </c>
      <c r="AA36" s="149"/>
      <c r="AB36" s="162"/>
      <c r="AC36" s="162"/>
      <c r="AD36" s="162">
        <f>+Y36</f>
        <v>1200000</v>
      </c>
      <c r="AE36" s="163">
        <f>SUM(AB36:AD36)</f>
        <v>1200000</v>
      </c>
      <c r="AF36" s="150"/>
    </row>
    <row r="37" spans="1:32" s="5" customFormat="1" ht="16.5" hidden="1" customHeight="1" outlineLevel="1" x14ac:dyDescent="0.35">
      <c r="A37" s="151" t="s">
        <v>237</v>
      </c>
      <c r="B37" s="51" t="s">
        <v>371</v>
      </c>
      <c r="C37" s="180"/>
      <c r="D37" s="180"/>
      <c r="E37" s="65" t="s">
        <v>245</v>
      </c>
      <c r="F37" s="181"/>
      <c r="G37" s="181"/>
      <c r="H37" s="181"/>
      <c r="I37" s="181"/>
      <c r="J37" s="181"/>
      <c r="K37" s="153"/>
      <c r="L37" s="143"/>
      <c r="M37" s="169"/>
      <c r="N37" s="169"/>
      <c r="O37" s="169"/>
      <c r="P37" s="182"/>
      <c r="Q37" s="169"/>
      <c r="R37" s="143"/>
      <c r="S37" s="189" t="s">
        <v>181</v>
      </c>
      <c r="T37" s="249">
        <v>1</v>
      </c>
      <c r="U37" s="183"/>
      <c r="V37" s="172"/>
      <c r="W37" s="172"/>
      <c r="X37" s="192">
        <v>2000000</v>
      </c>
      <c r="Y37" s="192">
        <f>+T37*X37</f>
        <v>2000000</v>
      </c>
      <c r="Z37" s="238" t="s">
        <v>205</v>
      </c>
      <c r="AA37" s="149"/>
      <c r="AB37" s="162"/>
      <c r="AC37" s="162"/>
      <c r="AD37" s="162">
        <f>+Y37</f>
        <v>2000000</v>
      </c>
      <c r="AE37" s="163">
        <f>SUM(AB37:AD37)</f>
        <v>2000000</v>
      </c>
      <c r="AF37" s="150"/>
    </row>
    <row r="38" spans="1:32" s="5" customFormat="1" ht="16.5" hidden="1" customHeight="1" outlineLevel="1" x14ac:dyDescent="0.35">
      <c r="A38" s="151" t="s">
        <v>239</v>
      </c>
      <c r="B38" s="43" t="s">
        <v>372</v>
      </c>
      <c r="C38" s="180"/>
      <c r="D38" s="180"/>
      <c r="E38" s="65" t="s">
        <v>243</v>
      </c>
      <c r="F38" s="181"/>
      <c r="G38" s="181"/>
      <c r="H38" s="181"/>
      <c r="I38" s="181"/>
      <c r="J38" s="181"/>
      <c r="K38" s="153"/>
      <c r="L38" s="143"/>
      <c r="M38" s="169"/>
      <c r="N38" s="169"/>
      <c r="O38" s="169"/>
      <c r="P38" s="182"/>
      <c r="Q38" s="169"/>
      <c r="R38" s="143"/>
      <c r="S38" s="189" t="s">
        <v>181</v>
      </c>
      <c r="T38" s="249">
        <v>1</v>
      </c>
      <c r="U38" s="183"/>
      <c r="V38" s="172"/>
      <c r="W38" s="172"/>
      <c r="X38" s="192">
        <v>9000000</v>
      </c>
      <c r="Y38" s="192">
        <f t="shared" si="11"/>
        <v>9000000</v>
      </c>
      <c r="Z38" s="238" t="s">
        <v>205</v>
      </c>
      <c r="AA38" s="149"/>
      <c r="AB38" s="174">
        <f>+Y38</f>
        <v>9000000</v>
      </c>
      <c r="AC38" s="162"/>
      <c r="AD38" s="162"/>
      <c r="AE38" s="163">
        <f t="shared" si="10"/>
        <v>9000000</v>
      </c>
      <c r="AF38" s="150"/>
    </row>
    <row r="39" spans="1:32" s="5" customFormat="1" ht="16.5" hidden="1" customHeight="1" outlineLevel="1" x14ac:dyDescent="0.35">
      <c r="A39" s="151" t="s">
        <v>241</v>
      </c>
      <c r="B39" s="43" t="s">
        <v>373</v>
      </c>
      <c r="C39" s="180"/>
      <c r="D39" s="180"/>
      <c r="E39" s="65" t="s">
        <v>244</v>
      </c>
      <c r="F39" s="181"/>
      <c r="G39" s="181"/>
      <c r="H39" s="181"/>
      <c r="I39" s="181"/>
      <c r="J39" s="181"/>
      <c r="K39" s="153"/>
      <c r="L39" s="143"/>
      <c r="M39" s="169"/>
      <c r="N39" s="169"/>
      <c r="O39" s="169"/>
      <c r="P39" s="182"/>
      <c r="Q39" s="169"/>
      <c r="R39" s="143"/>
      <c r="S39" s="189" t="s">
        <v>181</v>
      </c>
      <c r="T39" s="249">
        <v>1</v>
      </c>
      <c r="U39" s="183"/>
      <c r="V39" s="172"/>
      <c r="W39" s="172"/>
      <c r="X39" s="192">
        <v>5000000</v>
      </c>
      <c r="Y39" s="192">
        <f t="shared" si="11"/>
        <v>5000000</v>
      </c>
      <c r="Z39" s="238" t="s">
        <v>205</v>
      </c>
      <c r="AA39" s="149"/>
      <c r="AB39" s="174">
        <f>+Y39</f>
        <v>5000000</v>
      </c>
      <c r="AC39" s="162"/>
      <c r="AD39" s="162"/>
      <c r="AE39" s="163">
        <f t="shared" si="10"/>
        <v>5000000</v>
      </c>
      <c r="AF39" s="150"/>
    </row>
    <row r="40" spans="1:32" s="5" customFormat="1" ht="16.5" hidden="1" customHeight="1" outlineLevel="1" x14ac:dyDescent="0.35">
      <c r="A40" s="139" t="s">
        <v>246</v>
      </c>
      <c r="B40" s="66" t="s">
        <v>386</v>
      </c>
      <c r="C40" s="140"/>
      <c r="D40" s="140"/>
      <c r="E40" s="187" t="e">
        <f>+#REF!</f>
        <v>#REF!</v>
      </c>
      <c r="F40" s="141"/>
      <c r="G40" s="141"/>
      <c r="H40" s="141"/>
      <c r="I40" s="141"/>
      <c r="J40" s="141"/>
      <c r="K40" s="142"/>
      <c r="L40" s="143"/>
      <c r="M40" s="144"/>
      <c r="N40" s="144"/>
      <c r="O40" s="144"/>
      <c r="P40" s="145"/>
      <c r="Q40" s="144"/>
      <c r="R40" s="143"/>
      <c r="S40" s="187"/>
      <c r="T40" s="248"/>
      <c r="U40" s="146"/>
      <c r="V40" s="147"/>
      <c r="W40" s="147"/>
      <c r="X40" s="188"/>
      <c r="Y40" s="188">
        <f>SUM(Y41:Y43)</f>
        <v>324000</v>
      </c>
      <c r="Z40" s="234"/>
      <c r="AA40" s="149"/>
      <c r="AB40" s="188">
        <f t="shared" ref="AB40:AE40" si="13">SUM(AB41:AB43)</f>
        <v>0</v>
      </c>
      <c r="AC40" s="188">
        <f t="shared" si="13"/>
        <v>324000</v>
      </c>
      <c r="AD40" s="188">
        <f t="shared" si="13"/>
        <v>0</v>
      </c>
      <c r="AE40" s="188">
        <f t="shared" si="13"/>
        <v>324000</v>
      </c>
      <c r="AF40" s="150"/>
    </row>
    <row r="41" spans="1:32" s="5" customFormat="1" ht="40.5" hidden="1" customHeight="1" outlineLevel="1" x14ac:dyDescent="0.35">
      <c r="A41" s="151" t="s">
        <v>247</v>
      </c>
      <c r="B41" s="51" t="s">
        <v>376</v>
      </c>
      <c r="C41" s="180"/>
      <c r="D41" s="180"/>
      <c r="E41" s="185" t="s">
        <v>382</v>
      </c>
      <c r="F41" s="181"/>
      <c r="G41" s="181"/>
      <c r="H41" s="181"/>
      <c r="I41" s="181"/>
      <c r="J41" s="181"/>
      <c r="K41" s="153"/>
      <c r="L41" s="143"/>
      <c r="M41" s="169" t="s">
        <v>383</v>
      </c>
      <c r="N41" s="169" t="s">
        <v>149</v>
      </c>
      <c r="O41" s="169" t="s">
        <v>384</v>
      </c>
      <c r="P41" s="182"/>
      <c r="Q41" s="169" t="s">
        <v>385</v>
      </c>
      <c r="R41" s="143"/>
      <c r="S41" s="189" t="s">
        <v>210</v>
      </c>
      <c r="T41" s="190">
        <v>1</v>
      </c>
      <c r="U41" s="186">
        <v>60</v>
      </c>
      <c r="V41" s="172"/>
      <c r="W41" s="172"/>
      <c r="X41" s="192">
        <f>+(180000/60)</f>
        <v>3000</v>
      </c>
      <c r="Y41" s="192">
        <f>+X41*U41*T41</f>
        <v>180000</v>
      </c>
      <c r="Z41" s="238" t="s">
        <v>205</v>
      </c>
      <c r="AA41" s="149"/>
      <c r="AB41" s="162"/>
      <c r="AC41" s="162">
        <f>+Y41</f>
        <v>180000</v>
      </c>
      <c r="AD41" s="162"/>
      <c r="AE41" s="163">
        <f t="shared" si="10"/>
        <v>180000</v>
      </c>
      <c r="AF41" s="150"/>
    </row>
    <row r="42" spans="1:32" s="5" customFormat="1" ht="29.25" hidden="1" customHeight="1" outlineLevel="1" x14ac:dyDescent="0.35">
      <c r="A42" s="151" t="s">
        <v>248</v>
      </c>
      <c r="B42" s="51" t="s">
        <v>377</v>
      </c>
      <c r="C42" s="180"/>
      <c r="D42" s="180"/>
      <c r="E42" s="185" t="s">
        <v>382</v>
      </c>
      <c r="F42" s="181"/>
      <c r="G42" s="181"/>
      <c r="H42" s="181"/>
      <c r="I42" s="181"/>
      <c r="J42" s="181"/>
      <c r="K42" s="153"/>
      <c r="L42" s="143"/>
      <c r="M42" s="169" t="s">
        <v>383</v>
      </c>
      <c r="N42" s="169" t="s">
        <v>149</v>
      </c>
      <c r="O42" s="169" t="s">
        <v>384</v>
      </c>
      <c r="P42" s="182"/>
      <c r="Q42" s="169" t="s">
        <v>385</v>
      </c>
      <c r="R42" s="143"/>
      <c r="S42" s="189" t="s">
        <v>210</v>
      </c>
      <c r="T42" s="190">
        <v>1</v>
      </c>
      <c r="U42" s="186">
        <v>60</v>
      </c>
      <c r="V42" s="172"/>
      <c r="W42" s="172"/>
      <c r="X42" s="192">
        <f>+(144000/60)</f>
        <v>2400</v>
      </c>
      <c r="Y42" s="192">
        <f>+X42*U42*T42</f>
        <v>144000</v>
      </c>
      <c r="Z42" s="238" t="s">
        <v>205</v>
      </c>
      <c r="AA42" s="149"/>
      <c r="AB42" s="162"/>
      <c r="AC42" s="162">
        <f>+Y42</f>
        <v>144000</v>
      </c>
      <c r="AD42" s="162"/>
      <c r="AE42" s="163">
        <f t="shared" si="10"/>
        <v>144000</v>
      </c>
      <c r="AF42" s="150"/>
    </row>
    <row r="43" spans="1:32" s="5" customFormat="1" ht="14.5" hidden="1" outlineLevel="1" x14ac:dyDescent="0.35">
      <c r="A43" s="151" t="s">
        <v>387</v>
      </c>
      <c r="B43" s="67"/>
      <c r="C43" s="180"/>
      <c r="D43" s="180"/>
      <c r="E43" s="185"/>
      <c r="F43" s="181"/>
      <c r="G43" s="181"/>
      <c r="H43" s="181"/>
      <c r="I43" s="181"/>
      <c r="J43" s="181"/>
      <c r="K43" s="153"/>
      <c r="L43" s="143"/>
      <c r="M43" s="169"/>
      <c r="N43" s="169"/>
      <c r="O43" s="169"/>
      <c r="P43" s="182"/>
      <c r="Q43" s="169"/>
      <c r="R43" s="143"/>
      <c r="S43" s="189"/>
      <c r="T43" s="190"/>
      <c r="U43" s="186"/>
      <c r="V43" s="172"/>
      <c r="W43" s="172"/>
      <c r="X43" s="192"/>
      <c r="Y43" s="192"/>
      <c r="Z43" s="238"/>
      <c r="AA43" s="149"/>
      <c r="AB43" s="162"/>
      <c r="AC43" s="162"/>
      <c r="AD43" s="162"/>
      <c r="AE43" s="163">
        <f t="shared" si="10"/>
        <v>0</v>
      </c>
      <c r="AF43" s="150"/>
    </row>
    <row r="44" spans="1:32" s="5" customFormat="1" ht="16.5" hidden="1" customHeight="1" outlineLevel="1" x14ac:dyDescent="0.35">
      <c r="A44" s="139" t="s">
        <v>249</v>
      </c>
      <c r="B44" s="66" t="s">
        <v>388</v>
      </c>
      <c r="C44" s="140"/>
      <c r="D44" s="140"/>
      <c r="E44" s="140"/>
      <c r="F44" s="141"/>
      <c r="G44" s="141"/>
      <c r="H44" s="141"/>
      <c r="I44" s="141"/>
      <c r="J44" s="141"/>
      <c r="K44" s="142"/>
      <c r="L44" s="143"/>
      <c r="M44" s="144"/>
      <c r="N44" s="144"/>
      <c r="O44" s="144"/>
      <c r="P44" s="145"/>
      <c r="Q44" s="144"/>
      <c r="R44" s="143"/>
      <c r="S44" s="187"/>
      <c r="T44" s="248"/>
      <c r="U44" s="146"/>
      <c r="V44" s="147"/>
      <c r="W44" s="147"/>
      <c r="X44" s="188"/>
      <c r="Y44" s="188">
        <f>SUM(Y45:Y46)</f>
        <v>0</v>
      </c>
      <c r="Z44" s="234"/>
      <c r="AA44" s="149"/>
      <c r="AB44" s="188">
        <f t="shared" ref="AB44:AE44" si="14">SUM(AB45:AB46)</f>
        <v>0</v>
      </c>
      <c r="AC44" s="188">
        <f t="shared" si="14"/>
        <v>0</v>
      </c>
      <c r="AD44" s="188">
        <f t="shared" si="14"/>
        <v>0</v>
      </c>
      <c r="AE44" s="188">
        <f t="shared" si="14"/>
        <v>0</v>
      </c>
      <c r="AF44" s="150"/>
    </row>
    <row r="45" spans="1:32" s="5" customFormat="1" ht="16.5" hidden="1" customHeight="1" outlineLevel="1" x14ac:dyDescent="0.35">
      <c r="A45" s="151" t="s">
        <v>250</v>
      </c>
      <c r="B45" s="51" t="s">
        <v>389</v>
      </c>
      <c r="C45" s="180"/>
      <c r="D45" s="180"/>
      <c r="E45" s="245" t="e">
        <f>+#REF!</f>
        <v>#REF!</v>
      </c>
      <c r="F45" s="181"/>
      <c r="G45" s="181"/>
      <c r="H45" s="181"/>
      <c r="I45" s="181"/>
      <c r="J45" s="181"/>
      <c r="K45" s="153"/>
      <c r="L45" s="143"/>
      <c r="M45" s="169"/>
      <c r="N45" s="169"/>
      <c r="O45" s="169"/>
      <c r="P45" s="182"/>
      <c r="Q45" s="169"/>
      <c r="R45" s="143"/>
      <c r="S45" s="189" t="s">
        <v>358</v>
      </c>
      <c r="T45" s="249">
        <v>1</v>
      </c>
      <c r="U45" s="183"/>
      <c r="V45" s="172"/>
      <c r="W45" s="172"/>
      <c r="X45" s="247"/>
      <c r="Y45" s="247">
        <f t="shared" ref="Y45:Y46" si="15">+T45*X45</f>
        <v>0</v>
      </c>
      <c r="Z45" s="239" t="s">
        <v>251</v>
      </c>
      <c r="AA45" s="149"/>
      <c r="AB45" s="160"/>
      <c r="AC45" s="160"/>
      <c r="AD45" s="160"/>
      <c r="AE45" s="163">
        <f t="shared" si="10"/>
        <v>0</v>
      </c>
      <c r="AF45" s="150"/>
    </row>
    <row r="46" spans="1:32" s="5" customFormat="1" ht="16.5" hidden="1" customHeight="1" outlineLevel="1" x14ac:dyDescent="0.35">
      <c r="A46" s="151" t="s">
        <v>391</v>
      </c>
      <c r="B46" s="51" t="s">
        <v>390</v>
      </c>
      <c r="C46" s="180"/>
      <c r="D46" s="180"/>
      <c r="E46" s="245" t="e">
        <f>+#REF!</f>
        <v>#REF!</v>
      </c>
      <c r="F46" s="181"/>
      <c r="G46" s="181"/>
      <c r="H46" s="181"/>
      <c r="I46" s="181"/>
      <c r="J46" s="181"/>
      <c r="K46" s="153"/>
      <c r="L46" s="143"/>
      <c r="M46" s="169"/>
      <c r="N46" s="169"/>
      <c r="O46" s="169"/>
      <c r="P46" s="182"/>
      <c r="Q46" s="169"/>
      <c r="R46" s="143"/>
      <c r="S46" s="189" t="s">
        <v>203</v>
      </c>
      <c r="T46" s="249">
        <v>1</v>
      </c>
      <c r="U46" s="183"/>
      <c r="V46" s="172"/>
      <c r="W46" s="172"/>
      <c r="X46" s="247"/>
      <c r="Y46" s="247">
        <f t="shared" si="15"/>
        <v>0</v>
      </c>
      <c r="Z46" s="239"/>
      <c r="AA46" s="149"/>
      <c r="AB46" s="160"/>
      <c r="AC46" s="160"/>
      <c r="AD46" s="160"/>
      <c r="AE46" s="163">
        <f t="shared" si="10"/>
        <v>0</v>
      </c>
      <c r="AF46" s="150"/>
    </row>
    <row r="47" spans="1:32" s="138" customFormat="1" ht="16.5" hidden="1" customHeight="1" outlineLevel="1" x14ac:dyDescent="0.35">
      <c r="A47" s="197" t="s">
        <v>252</v>
      </c>
      <c r="B47" s="259" t="s">
        <v>392</v>
      </c>
      <c r="C47" s="198"/>
      <c r="D47" s="198"/>
      <c r="E47" s="198"/>
      <c r="F47" s="260"/>
      <c r="G47" s="260"/>
      <c r="H47" s="260"/>
      <c r="I47" s="260"/>
      <c r="J47" s="260"/>
      <c r="K47" s="261"/>
      <c r="L47" s="130"/>
      <c r="M47" s="262"/>
      <c r="N47" s="262"/>
      <c r="O47" s="262"/>
      <c r="P47" s="263"/>
      <c r="Q47" s="262"/>
      <c r="R47" s="130"/>
      <c r="S47" s="264" t="s">
        <v>210</v>
      </c>
      <c r="T47" s="265">
        <v>1</v>
      </c>
      <c r="U47" s="266">
        <v>60</v>
      </c>
      <c r="V47" s="267"/>
      <c r="W47" s="267"/>
      <c r="X47" s="268" t="e">
        <f>+#REF!/3</f>
        <v>#REF!</v>
      </c>
      <c r="Y47" s="269" t="e">
        <f>+X47*U47*T47</f>
        <v>#REF!</v>
      </c>
      <c r="Z47" s="270" t="s">
        <v>211</v>
      </c>
      <c r="AA47" s="271"/>
      <c r="AB47" s="269" t="e">
        <f>+Y47</f>
        <v>#REF!</v>
      </c>
      <c r="AC47" s="269"/>
      <c r="AD47" s="269"/>
      <c r="AE47" s="240" t="e">
        <f t="shared" si="10"/>
        <v>#REF!</v>
      </c>
      <c r="AF47" s="137"/>
    </row>
    <row r="48" spans="1:32" s="138" customFormat="1" ht="27" customHeight="1" collapsed="1" x14ac:dyDescent="0.35">
      <c r="A48" s="127" t="s">
        <v>255</v>
      </c>
      <c r="B48" s="227" t="s">
        <v>424</v>
      </c>
      <c r="C48" s="128" t="s">
        <v>37</v>
      </c>
      <c r="D48" s="128"/>
      <c r="E48" s="128" t="e">
        <f>+#REF!</f>
        <v>#REF!</v>
      </c>
      <c r="F48" s="129"/>
      <c r="G48" s="129"/>
      <c r="H48" s="129"/>
      <c r="I48" s="129"/>
      <c r="J48" s="129">
        <v>1</v>
      </c>
      <c r="K48" s="129">
        <f>SUM(F48:J48)</f>
        <v>1</v>
      </c>
      <c r="L48" s="130"/>
      <c r="M48" s="131"/>
      <c r="N48" s="132"/>
      <c r="O48" s="132"/>
      <c r="P48" s="128"/>
      <c r="Q48" s="132"/>
      <c r="R48" s="130"/>
      <c r="S48" s="128"/>
      <c r="T48" s="133"/>
      <c r="U48" s="133"/>
      <c r="V48" s="133"/>
      <c r="W48" s="133"/>
      <c r="X48" s="134"/>
      <c r="Y48" s="134" t="e">
        <f>+Y49+Y65+Y67+Y73+Y75</f>
        <v>#REF!</v>
      </c>
      <c r="Z48" s="135"/>
      <c r="AA48" s="136"/>
      <c r="AB48" s="134">
        <f>+AB49+AB65+AB67+AB73+AB75</f>
        <v>384000</v>
      </c>
      <c r="AC48" s="134">
        <f>+AC49+AC65+AC67+AC73+AC75</f>
        <v>0</v>
      </c>
      <c r="AD48" s="134">
        <f>+AD49+AD65+AD67+AD73+AD75</f>
        <v>0</v>
      </c>
      <c r="AE48" s="134">
        <f>+AE49+AE65+AE67+AE73+AE75</f>
        <v>384000</v>
      </c>
      <c r="AF48" s="137"/>
    </row>
    <row r="49" spans="1:63" s="5" customFormat="1" ht="16.5" customHeight="1" outlineLevel="1" x14ac:dyDescent="0.35">
      <c r="A49" s="139" t="s">
        <v>256</v>
      </c>
      <c r="B49" s="66" t="s">
        <v>257</v>
      </c>
      <c r="C49" s="140"/>
      <c r="D49" s="140"/>
      <c r="E49" s="140"/>
      <c r="F49" s="141"/>
      <c r="G49" s="141"/>
      <c r="H49" s="141"/>
      <c r="I49" s="141"/>
      <c r="J49" s="141"/>
      <c r="K49" s="142"/>
      <c r="L49" s="143"/>
      <c r="M49" s="144"/>
      <c r="N49" s="144"/>
      <c r="O49" s="144"/>
      <c r="P49" s="145"/>
      <c r="Q49" s="144"/>
      <c r="R49" s="143"/>
      <c r="S49" s="187"/>
      <c r="T49" s="248"/>
      <c r="U49" s="146"/>
      <c r="V49" s="147"/>
      <c r="W49" s="147"/>
      <c r="X49" s="188"/>
      <c r="Y49" s="188" t="e">
        <f>SUM(Y50:Y59)</f>
        <v>#REF!</v>
      </c>
      <c r="Z49" s="234"/>
      <c r="AA49" s="149"/>
      <c r="AB49" s="188">
        <f t="shared" ref="AB49:AE49" si="16">SUM(AB50:AB59)</f>
        <v>0</v>
      </c>
      <c r="AC49" s="188">
        <f t="shared" si="16"/>
        <v>0</v>
      </c>
      <c r="AD49" s="188">
        <f t="shared" si="16"/>
        <v>0</v>
      </c>
      <c r="AE49" s="188">
        <f t="shared" si="16"/>
        <v>0</v>
      </c>
      <c r="AF49" s="150"/>
    </row>
    <row r="50" spans="1:63" s="179" customFormat="1" ht="16.5" customHeight="1" outlineLevel="1" x14ac:dyDescent="0.3">
      <c r="A50" s="151" t="s">
        <v>258</v>
      </c>
      <c r="B50" s="42" t="s">
        <v>414</v>
      </c>
      <c r="C50" s="180"/>
      <c r="D50" s="180"/>
      <c r="E50" s="42"/>
      <c r="F50" s="153"/>
      <c r="G50" s="175"/>
      <c r="H50" s="175"/>
      <c r="I50" s="175"/>
      <c r="J50" s="175"/>
      <c r="K50" s="153"/>
      <c r="L50" s="176"/>
      <c r="M50" s="154"/>
      <c r="N50" s="196"/>
      <c r="O50" s="155"/>
      <c r="P50" s="165"/>
      <c r="Q50" s="157"/>
      <c r="R50" s="176"/>
      <c r="S50" s="250" t="s">
        <v>180</v>
      </c>
      <c r="T50" s="251">
        <v>1</v>
      </c>
      <c r="U50" s="159"/>
      <c r="V50" s="159"/>
      <c r="W50" s="159"/>
      <c r="X50" s="192" t="e">
        <f>+#REF!</f>
        <v>#REF!</v>
      </c>
      <c r="Y50" s="194" t="e">
        <f>+T50*X50</f>
        <v>#REF!</v>
      </c>
      <c r="Z50" s="193" t="s">
        <v>431</v>
      </c>
      <c r="AA50" s="177"/>
      <c r="AB50" s="163"/>
      <c r="AC50" s="163"/>
      <c r="AD50" s="163"/>
      <c r="AE50" s="163">
        <f t="shared" ref="AE50:AE59" si="17">SUM(AB50:AD50)</f>
        <v>0</v>
      </c>
      <c r="AF50" s="178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 s="179" customFormat="1" ht="16.5" customHeight="1" outlineLevel="1" x14ac:dyDescent="0.3">
      <c r="A51" s="151" t="s">
        <v>259</v>
      </c>
      <c r="B51" s="42" t="s">
        <v>415</v>
      </c>
      <c r="C51" s="180"/>
      <c r="D51" s="180"/>
      <c r="E51" s="42"/>
      <c r="F51" s="153"/>
      <c r="G51" s="175"/>
      <c r="H51" s="175"/>
      <c r="I51" s="175"/>
      <c r="J51" s="175"/>
      <c r="K51" s="153"/>
      <c r="L51" s="176"/>
      <c r="M51" s="154"/>
      <c r="N51" s="196"/>
      <c r="O51" s="155"/>
      <c r="P51" s="165"/>
      <c r="Q51" s="157"/>
      <c r="R51" s="176"/>
      <c r="S51" s="250"/>
      <c r="T51" s="251"/>
      <c r="U51" s="159"/>
      <c r="V51" s="159"/>
      <c r="W51" s="159"/>
      <c r="X51" s="192"/>
      <c r="Y51" s="194" t="e">
        <f>SUM(Y52:Y59)</f>
        <v>#REF!</v>
      </c>
      <c r="Z51" s="193"/>
      <c r="AA51" s="177"/>
      <c r="AB51" s="194">
        <f t="shared" ref="AB51:AE51" si="18">SUM(AB52:AB59)</f>
        <v>0</v>
      </c>
      <c r="AC51" s="194">
        <f t="shared" si="18"/>
        <v>0</v>
      </c>
      <c r="AD51" s="194">
        <f t="shared" si="18"/>
        <v>0</v>
      </c>
      <c r="AE51" s="194">
        <f t="shared" si="18"/>
        <v>0</v>
      </c>
      <c r="AF51" s="178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s="179" customFormat="1" ht="16.5" customHeight="1" outlineLevel="2" x14ac:dyDescent="0.3">
      <c r="A52" s="151" t="s">
        <v>260</v>
      </c>
      <c r="B52" s="272" t="s">
        <v>416</v>
      </c>
      <c r="C52" s="180"/>
      <c r="D52" s="180"/>
      <c r="E52" s="42"/>
      <c r="F52" s="153"/>
      <c r="G52" s="175"/>
      <c r="H52" s="175"/>
      <c r="I52" s="175"/>
      <c r="J52" s="175"/>
      <c r="K52" s="153"/>
      <c r="L52" s="176"/>
      <c r="M52" s="154"/>
      <c r="N52" s="196"/>
      <c r="O52" s="155"/>
      <c r="P52" s="165"/>
      <c r="Q52" s="157"/>
      <c r="R52" s="176"/>
      <c r="S52" s="250" t="s">
        <v>417</v>
      </c>
      <c r="T52" s="251">
        <v>1</v>
      </c>
      <c r="U52" s="159"/>
      <c r="V52" s="159"/>
      <c r="W52" s="159"/>
      <c r="X52" s="192" t="e">
        <f>+#REF!</f>
        <v>#REF!</v>
      </c>
      <c r="Y52" s="194" t="e">
        <f>+X52*T52</f>
        <v>#REF!</v>
      </c>
      <c r="Z52" s="193" t="s">
        <v>431</v>
      </c>
      <c r="AA52" s="177"/>
      <c r="AB52" s="163"/>
      <c r="AC52" s="163"/>
      <c r="AD52" s="163"/>
      <c r="AE52" s="163">
        <f t="shared" si="17"/>
        <v>0</v>
      </c>
      <c r="AF52" s="178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s="179" customFormat="1" ht="16.5" customHeight="1" outlineLevel="2" x14ac:dyDescent="0.3">
      <c r="A53" s="151" t="s">
        <v>261</v>
      </c>
      <c r="B53" s="272" t="s">
        <v>339</v>
      </c>
      <c r="C53" s="180"/>
      <c r="D53" s="180"/>
      <c r="E53" s="42"/>
      <c r="F53" s="153"/>
      <c r="G53" s="175"/>
      <c r="H53" s="175"/>
      <c r="I53" s="175"/>
      <c r="J53" s="175"/>
      <c r="K53" s="153"/>
      <c r="L53" s="176"/>
      <c r="M53" s="154"/>
      <c r="N53" s="196"/>
      <c r="O53" s="155"/>
      <c r="P53" s="165"/>
      <c r="Q53" s="157"/>
      <c r="R53" s="176"/>
      <c r="S53" s="250" t="s">
        <v>418</v>
      </c>
      <c r="T53" s="251" t="e">
        <f>+#REF!</f>
        <v>#REF!</v>
      </c>
      <c r="U53" s="159"/>
      <c r="V53" s="159"/>
      <c r="W53" s="159"/>
      <c r="X53" s="192" t="e">
        <f>+#REF!</f>
        <v>#REF!</v>
      </c>
      <c r="Y53" s="194" t="e">
        <f t="shared" ref="Y53:Y59" si="19">+X53*T53</f>
        <v>#REF!</v>
      </c>
      <c r="Z53" s="193" t="s">
        <v>431</v>
      </c>
      <c r="AA53" s="177"/>
      <c r="AB53" s="163"/>
      <c r="AC53" s="163"/>
      <c r="AD53" s="163"/>
      <c r="AE53" s="163">
        <f t="shared" si="17"/>
        <v>0</v>
      </c>
      <c r="AF53" s="178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s="179" customFormat="1" ht="16.5" customHeight="1" outlineLevel="2" x14ac:dyDescent="0.3">
      <c r="A54" s="151" t="s">
        <v>262</v>
      </c>
      <c r="B54" s="272" t="s">
        <v>421</v>
      </c>
      <c r="C54" s="180"/>
      <c r="D54" s="180"/>
      <c r="E54" s="42"/>
      <c r="F54" s="153"/>
      <c r="G54" s="175"/>
      <c r="H54" s="175"/>
      <c r="I54" s="175"/>
      <c r="J54" s="175"/>
      <c r="K54" s="153"/>
      <c r="L54" s="176"/>
      <c r="M54" s="154"/>
      <c r="N54" s="196"/>
      <c r="O54" s="155"/>
      <c r="P54" s="165"/>
      <c r="Q54" s="157"/>
      <c r="R54" s="176"/>
      <c r="S54" s="250" t="s">
        <v>418</v>
      </c>
      <c r="T54" s="251" t="e">
        <f>+#REF!</f>
        <v>#REF!</v>
      </c>
      <c r="U54" s="159"/>
      <c r="V54" s="159"/>
      <c r="W54" s="159"/>
      <c r="X54" s="192" t="e">
        <f>+#REF!</f>
        <v>#REF!</v>
      </c>
      <c r="Y54" s="194" t="e">
        <f t="shared" si="19"/>
        <v>#REF!</v>
      </c>
      <c r="Z54" s="193" t="s">
        <v>431</v>
      </c>
      <c r="AA54" s="177"/>
      <c r="AB54" s="163"/>
      <c r="AC54" s="163"/>
      <c r="AD54" s="163"/>
      <c r="AE54" s="163">
        <f t="shared" si="17"/>
        <v>0</v>
      </c>
      <c r="AF54" s="178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s="179" customFormat="1" ht="16.5" customHeight="1" outlineLevel="2" x14ac:dyDescent="0.3">
      <c r="A55" s="151" t="s">
        <v>263</v>
      </c>
      <c r="B55" s="272" t="s">
        <v>420</v>
      </c>
      <c r="C55" s="180"/>
      <c r="D55" s="180"/>
      <c r="E55" s="42"/>
      <c r="F55" s="153"/>
      <c r="G55" s="175"/>
      <c r="H55" s="175"/>
      <c r="I55" s="175"/>
      <c r="J55" s="175"/>
      <c r="K55" s="153"/>
      <c r="L55" s="176"/>
      <c r="M55" s="154"/>
      <c r="N55" s="196"/>
      <c r="O55" s="155"/>
      <c r="P55" s="165"/>
      <c r="Q55" s="157"/>
      <c r="R55" s="176"/>
      <c r="S55" s="250" t="s">
        <v>418</v>
      </c>
      <c r="T55" s="251">
        <v>750</v>
      </c>
      <c r="U55" s="159"/>
      <c r="V55" s="159"/>
      <c r="W55" s="159"/>
      <c r="X55" s="192" t="e">
        <f>+#REF!</f>
        <v>#REF!</v>
      </c>
      <c r="Y55" s="194" t="e">
        <f t="shared" si="19"/>
        <v>#REF!</v>
      </c>
      <c r="Z55" s="193" t="s">
        <v>431</v>
      </c>
      <c r="AA55" s="177"/>
      <c r="AB55" s="163"/>
      <c r="AC55" s="163"/>
      <c r="AD55" s="163"/>
      <c r="AE55" s="163">
        <f t="shared" si="17"/>
        <v>0</v>
      </c>
      <c r="AF55" s="17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s="179" customFormat="1" ht="16.5" customHeight="1" outlineLevel="2" x14ac:dyDescent="0.3">
      <c r="A56" s="151" t="s">
        <v>264</v>
      </c>
      <c r="B56" s="272" t="s">
        <v>419</v>
      </c>
      <c r="C56" s="180"/>
      <c r="D56" s="180"/>
      <c r="E56" s="42"/>
      <c r="F56" s="153"/>
      <c r="G56" s="175"/>
      <c r="H56" s="175"/>
      <c r="I56" s="175"/>
      <c r="J56" s="175"/>
      <c r="K56" s="153"/>
      <c r="L56" s="176"/>
      <c r="M56" s="154"/>
      <c r="N56" s="196"/>
      <c r="O56" s="155"/>
      <c r="P56" s="165"/>
      <c r="Q56" s="157"/>
      <c r="R56" s="176"/>
      <c r="S56" s="250" t="s">
        <v>418</v>
      </c>
      <c r="T56" s="251">
        <v>220</v>
      </c>
      <c r="U56" s="159"/>
      <c r="V56" s="159"/>
      <c r="W56" s="159"/>
      <c r="X56" s="192" t="e">
        <f>+#REF!</f>
        <v>#REF!</v>
      </c>
      <c r="Y56" s="194" t="e">
        <f t="shared" si="19"/>
        <v>#REF!</v>
      </c>
      <c r="Z56" s="193" t="s">
        <v>431</v>
      </c>
      <c r="AA56" s="177"/>
      <c r="AB56" s="163"/>
      <c r="AC56" s="163"/>
      <c r="AD56" s="163"/>
      <c r="AE56" s="163">
        <f t="shared" si="17"/>
        <v>0</v>
      </c>
      <c r="AF56" s="178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s="179" customFormat="1" ht="16.5" customHeight="1" outlineLevel="2" x14ac:dyDescent="0.3">
      <c r="A57" s="151" t="s">
        <v>265</v>
      </c>
      <c r="B57" s="272" t="s">
        <v>422</v>
      </c>
      <c r="C57" s="180"/>
      <c r="D57" s="180"/>
      <c r="E57" s="42"/>
      <c r="F57" s="153"/>
      <c r="G57" s="175"/>
      <c r="H57" s="175"/>
      <c r="I57" s="175"/>
      <c r="J57" s="175"/>
      <c r="K57" s="153"/>
      <c r="L57" s="176"/>
      <c r="M57" s="154"/>
      <c r="N57" s="196"/>
      <c r="O57" s="155"/>
      <c r="P57" s="165"/>
      <c r="Q57" s="157"/>
      <c r="R57" s="176"/>
      <c r="S57" s="250" t="s">
        <v>418</v>
      </c>
      <c r="T57" s="251">
        <v>360</v>
      </c>
      <c r="U57" s="159"/>
      <c r="V57" s="159"/>
      <c r="W57" s="159"/>
      <c r="X57" s="192" t="e">
        <f>+#REF!</f>
        <v>#REF!</v>
      </c>
      <c r="Y57" s="194" t="e">
        <f t="shared" si="19"/>
        <v>#REF!</v>
      </c>
      <c r="Z57" s="193" t="s">
        <v>431</v>
      </c>
      <c r="AA57" s="177"/>
      <c r="AB57" s="163"/>
      <c r="AC57" s="163"/>
      <c r="AD57" s="163"/>
      <c r="AE57" s="163">
        <f t="shared" si="17"/>
        <v>0</v>
      </c>
      <c r="AF57" s="17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s="179" customFormat="1" ht="16.5" customHeight="1" outlineLevel="2" x14ac:dyDescent="0.3">
      <c r="A58" s="151" t="s">
        <v>266</v>
      </c>
      <c r="B58" s="272" t="s">
        <v>426</v>
      </c>
      <c r="C58" s="180"/>
      <c r="D58" s="180"/>
      <c r="E58" s="42"/>
      <c r="F58" s="153"/>
      <c r="G58" s="175"/>
      <c r="H58" s="175"/>
      <c r="I58" s="175"/>
      <c r="J58" s="175"/>
      <c r="K58" s="153"/>
      <c r="L58" s="176"/>
      <c r="M58" s="154"/>
      <c r="N58" s="196"/>
      <c r="O58" s="155"/>
      <c r="P58" s="165"/>
      <c r="Q58" s="157"/>
      <c r="R58" s="176"/>
      <c r="S58" s="250" t="s">
        <v>418</v>
      </c>
      <c r="T58" s="251" t="e">
        <f>+#REF!</f>
        <v>#REF!</v>
      </c>
      <c r="U58" s="159"/>
      <c r="V58" s="159"/>
      <c r="W58" s="159"/>
      <c r="X58" s="192" t="e">
        <f>+#REF!</f>
        <v>#REF!</v>
      </c>
      <c r="Y58" s="194" t="e">
        <f t="shared" si="19"/>
        <v>#REF!</v>
      </c>
      <c r="Z58" s="193" t="s">
        <v>431</v>
      </c>
      <c r="AA58" s="177"/>
      <c r="AB58" s="163"/>
      <c r="AC58" s="163"/>
      <c r="AD58" s="163"/>
      <c r="AE58" s="163">
        <f t="shared" si="17"/>
        <v>0</v>
      </c>
      <c r="AF58" s="178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s="179" customFormat="1" ht="16.5" customHeight="1" outlineLevel="2" x14ac:dyDescent="0.3">
      <c r="A59" s="151" t="s">
        <v>267</v>
      </c>
      <c r="B59" s="272" t="s">
        <v>427</v>
      </c>
      <c r="C59" s="180"/>
      <c r="D59" s="180"/>
      <c r="E59" s="42"/>
      <c r="F59" s="153"/>
      <c r="G59" s="175"/>
      <c r="H59" s="175"/>
      <c r="I59" s="175"/>
      <c r="J59" s="175"/>
      <c r="K59" s="153"/>
      <c r="L59" s="176"/>
      <c r="M59" s="154"/>
      <c r="N59" s="196"/>
      <c r="O59" s="155"/>
      <c r="P59" s="165"/>
      <c r="Q59" s="157"/>
      <c r="R59" s="176"/>
      <c r="S59" s="250" t="s">
        <v>418</v>
      </c>
      <c r="T59" s="251" t="e">
        <f>+#REF!</f>
        <v>#REF!</v>
      </c>
      <c r="U59" s="159"/>
      <c r="V59" s="159"/>
      <c r="W59" s="159"/>
      <c r="X59" s="192" t="e">
        <f>+#REF!</f>
        <v>#REF!</v>
      </c>
      <c r="Y59" s="194" t="e">
        <f t="shared" si="19"/>
        <v>#REF!</v>
      </c>
      <c r="Z59" s="193" t="s">
        <v>431</v>
      </c>
      <c r="AA59" s="177"/>
      <c r="AB59" s="163"/>
      <c r="AC59" s="163"/>
      <c r="AD59" s="163"/>
      <c r="AE59" s="163">
        <f t="shared" si="17"/>
        <v>0</v>
      </c>
      <c r="AF59" s="178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s="179" customFormat="1" ht="16.5" customHeight="1" outlineLevel="1" x14ac:dyDescent="0.3">
      <c r="A60" s="151" t="s">
        <v>428</v>
      </c>
      <c r="B60" s="42" t="s">
        <v>432</v>
      </c>
      <c r="C60" s="180"/>
      <c r="D60" s="180"/>
      <c r="E60" s="42"/>
      <c r="F60" s="153"/>
      <c r="G60" s="175"/>
      <c r="H60" s="175"/>
      <c r="I60" s="175"/>
      <c r="J60" s="175"/>
      <c r="K60" s="153"/>
      <c r="L60" s="176"/>
      <c r="M60" s="154"/>
      <c r="N60" s="196"/>
      <c r="O60" s="155"/>
      <c r="P60" s="165"/>
      <c r="Q60" s="157"/>
      <c r="R60" s="176"/>
      <c r="S60" s="250" t="s">
        <v>180</v>
      </c>
      <c r="T60" s="251">
        <v>1</v>
      </c>
      <c r="U60" s="159"/>
      <c r="V60" s="159"/>
      <c r="W60" s="159"/>
      <c r="X60" s="192">
        <v>350000</v>
      </c>
      <c r="Y60" s="194">
        <f>+T60*X60</f>
        <v>350000</v>
      </c>
      <c r="Z60" s="193" t="s">
        <v>431</v>
      </c>
      <c r="AA60" s="177"/>
      <c r="AB60" s="163"/>
      <c r="AC60" s="163"/>
      <c r="AD60" s="163"/>
      <c r="AE60" s="163"/>
      <c r="AF60" s="178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s="179" customFormat="1" ht="16.5" customHeight="1" outlineLevel="1" x14ac:dyDescent="0.3">
      <c r="A61" s="151" t="s">
        <v>429</v>
      </c>
      <c r="B61" s="42" t="s">
        <v>430</v>
      </c>
      <c r="C61" s="180"/>
      <c r="D61" s="180"/>
      <c r="E61" s="42"/>
      <c r="F61" s="153"/>
      <c r="G61" s="175"/>
      <c r="H61" s="175"/>
      <c r="I61" s="175"/>
      <c r="J61" s="175"/>
      <c r="K61" s="153"/>
      <c r="L61" s="176"/>
      <c r="M61" s="154"/>
      <c r="N61" s="196"/>
      <c r="O61" s="155"/>
      <c r="P61" s="165"/>
      <c r="Q61" s="157"/>
      <c r="R61" s="176"/>
      <c r="S61" s="250" t="s">
        <v>335</v>
      </c>
      <c r="T61" s="251">
        <v>1</v>
      </c>
      <c r="U61" s="159"/>
      <c r="V61" s="159"/>
      <c r="W61" s="159"/>
      <c r="X61" s="192">
        <v>70000</v>
      </c>
      <c r="Y61" s="194">
        <f>+T61*X61</f>
        <v>70000</v>
      </c>
      <c r="Z61" s="193" t="s">
        <v>431</v>
      </c>
      <c r="AA61" s="177"/>
      <c r="AB61" s="163"/>
      <c r="AC61" s="163"/>
      <c r="AD61" s="163"/>
      <c r="AE61" s="163"/>
      <c r="AF61" s="178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s="179" customFormat="1" ht="16.5" customHeight="1" outlineLevel="1" x14ac:dyDescent="0.3">
      <c r="A62" s="151" t="s">
        <v>434</v>
      </c>
      <c r="B62" s="42" t="s">
        <v>433</v>
      </c>
      <c r="C62" s="180"/>
      <c r="D62" s="180"/>
      <c r="E62" s="42"/>
      <c r="F62" s="153"/>
      <c r="G62" s="175"/>
      <c r="H62" s="175"/>
      <c r="I62" s="175"/>
      <c r="J62" s="175"/>
      <c r="K62" s="153"/>
      <c r="L62" s="176"/>
      <c r="M62" s="154"/>
      <c r="N62" s="196"/>
      <c r="O62" s="155"/>
      <c r="P62" s="165"/>
      <c r="Q62" s="157"/>
      <c r="R62" s="176"/>
      <c r="S62" s="250" t="s">
        <v>418</v>
      </c>
      <c r="T62" s="251">
        <v>1500</v>
      </c>
      <c r="U62" s="159"/>
      <c r="V62" s="159"/>
      <c r="W62" s="159"/>
      <c r="X62" s="192" t="e">
        <f>+#REF!</f>
        <v>#REF!</v>
      </c>
      <c r="Y62" s="194" t="e">
        <f t="shared" ref="Y62:Y64" si="20">+T62*X62</f>
        <v>#REF!</v>
      </c>
      <c r="Z62" s="193" t="s">
        <v>431</v>
      </c>
      <c r="AA62" s="177"/>
      <c r="AB62" s="163"/>
      <c r="AC62" s="163"/>
      <c r="AD62" s="163"/>
      <c r="AE62" s="163"/>
      <c r="AF62" s="178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s="179" customFormat="1" ht="16.5" customHeight="1" outlineLevel="1" x14ac:dyDescent="0.3">
      <c r="A63" s="151" t="s">
        <v>435</v>
      </c>
      <c r="B63" s="42" t="s">
        <v>340</v>
      </c>
      <c r="C63" s="180"/>
      <c r="D63" s="180"/>
      <c r="E63" s="42"/>
      <c r="F63" s="153"/>
      <c r="G63" s="175"/>
      <c r="H63" s="175"/>
      <c r="I63" s="175"/>
      <c r="J63" s="175"/>
      <c r="K63" s="153"/>
      <c r="L63" s="176"/>
      <c r="M63" s="154"/>
      <c r="N63" s="196"/>
      <c r="O63" s="155"/>
      <c r="P63" s="165"/>
      <c r="Q63" s="157"/>
      <c r="R63" s="176"/>
      <c r="S63" s="250" t="s">
        <v>436</v>
      </c>
      <c r="T63" s="251">
        <v>1200</v>
      </c>
      <c r="U63" s="159"/>
      <c r="V63" s="159"/>
      <c r="W63" s="159"/>
      <c r="X63" s="192" t="e">
        <f>+#REF!</f>
        <v>#REF!</v>
      </c>
      <c r="Y63" s="194" t="e">
        <f t="shared" si="20"/>
        <v>#REF!</v>
      </c>
      <c r="Z63" s="193" t="s">
        <v>431</v>
      </c>
      <c r="AA63" s="177"/>
      <c r="AB63" s="163"/>
      <c r="AC63" s="163"/>
      <c r="AD63" s="163"/>
      <c r="AE63" s="163"/>
      <c r="AF63" s="178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s="179" customFormat="1" ht="16.5" customHeight="1" outlineLevel="1" x14ac:dyDescent="0.3">
      <c r="A64" s="151" t="s">
        <v>438</v>
      </c>
      <c r="B64" s="42" t="s">
        <v>437</v>
      </c>
      <c r="C64" s="180"/>
      <c r="D64" s="180"/>
      <c r="E64" s="42"/>
      <c r="F64" s="153"/>
      <c r="G64" s="175"/>
      <c r="H64" s="175"/>
      <c r="I64" s="175"/>
      <c r="J64" s="175"/>
      <c r="K64" s="153"/>
      <c r="L64" s="176"/>
      <c r="M64" s="154"/>
      <c r="N64" s="196"/>
      <c r="O64" s="155"/>
      <c r="P64" s="165"/>
      <c r="Q64" s="157"/>
      <c r="R64" s="176"/>
      <c r="S64" s="250" t="s">
        <v>418</v>
      </c>
      <c r="T64" s="251">
        <v>3000</v>
      </c>
      <c r="U64" s="159"/>
      <c r="V64" s="159"/>
      <c r="W64" s="159"/>
      <c r="X64" s="192" t="e">
        <f>+#REF!</f>
        <v>#REF!</v>
      </c>
      <c r="Y64" s="194" t="e">
        <f t="shared" si="20"/>
        <v>#REF!</v>
      </c>
      <c r="Z64" s="193" t="s">
        <v>431</v>
      </c>
      <c r="AA64" s="177"/>
      <c r="AB64" s="163"/>
      <c r="AC64" s="163"/>
      <c r="AD64" s="163"/>
      <c r="AE64" s="163"/>
      <c r="AF64" s="178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s="5" customFormat="1" ht="16.5" customHeight="1" outlineLevel="1" x14ac:dyDescent="0.35">
      <c r="A65" s="139" t="s">
        <v>268</v>
      </c>
      <c r="B65" s="66" t="s">
        <v>269</v>
      </c>
      <c r="C65" s="140"/>
      <c r="D65" s="140"/>
      <c r="E65" s="140"/>
      <c r="F65" s="141"/>
      <c r="G65" s="141"/>
      <c r="H65" s="141"/>
      <c r="I65" s="141"/>
      <c r="J65" s="141"/>
      <c r="K65" s="142"/>
      <c r="L65" s="143"/>
      <c r="M65" s="144"/>
      <c r="N65" s="144"/>
      <c r="O65" s="144"/>
      <c r="P65" s="145"/>
      <c r="Q65" s="144"/>
      <c r="R65" s="143"/>
      <c r="S65" s="187"/>
      <c r="T65" s="248"/>
      <c r="U65" s="146"/>
      <c r="V65" s="147"/>
      <c r="W65" s="147"/>
      <c r="X65" s="188"/>
      <c r="Y65" s="188">
        <f>SUM(Y66)</f>
        <v>0</v>
      </c>
      <c r="Z65" s="234"/>
      <c r="AA65" s="149"/>
      <c r="AB65" s="148">
        <f t="shared" ref="AB65:AE65" si="21">SUM(AB66)</f>
        <v>0</v>
      </c>
      <c r="AC65" s="148">
        <f t="shared" si="21"/>
        <v>0</v>
      </c>
      <c r="AD65" s="148">
        <f t="shared" si="21"/>
        <v>0</v>
      </c>
      <c r="AE65" s="148">
        <f t="shared" si="21"/>
        <v>0</v>
      </c>
      <c r="AF65" s="150"/>
    </row>
    <row r="66" spans="1:63" s="179" customFormat="1" ht="29.25" customHeight="1" outlineLevel="1" x14ac:dyDescent="0.3">
      <c r="A66" s="151" t="s">
        <v>270</v>
      </c>
      <c r="B66" s="42" t="s">
        <v>271</v>
      </c>
      <c r="C66" s="180"/>
      <c r="D66" s="180"/>
      <c r="E66" s="42"/>
      <c r="F66" s="153"/>
      <c r="G66" s="175"/>
      <c r="H66" s="175"/>
      <c r="I66" s="175"/>
      <c r="J66" s="175"/>
      <c r="K66" s="153"/>
      <c r="L66" s="176"/>
      <c r="M66" s="154"/>
      <c r="N66" s="154"/>
      <c r="O66" s="155"/>
      <c r="P66" s="165"/>
      <c r="Q66" s="157"/>
      <c r="R66" s="176"/>
      <c r="S66" s="250" t="s">
        <v>180</v>
      </c>
      <c r="T66" s="251">
        <v>1</v>
      </c>
      <c r="U66" s="159"/>
      <c r="V66" s="159"/>
      <c r="W66" s="159"/>
      <c r="X66" s="247"/>
      <c r="Y66" s="247">
        <f t="shared" ref="Y66:Y70" si="22">+T66*X66</f>
        <v>0</v>
      </c>
      <c r="Z66" s="194"/>
      <c r="AA66" s="177"/>
      <c r="AB66" s="160"/>
      <c r="AC66" s="160"/>
      <c r="AD66" s="160"/>
      <c r="AE66" s="163">
        <f t="shared" ref="AE66:AE96" si="23">SUM(AB66:AD66)</f>
        <v>0</v>
      </c>
      <c r="AF66" s="178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s="5" customFormat="1" ht="16.5" customHeight="1" outlineLevel="1" x14ac:dyDescent="0.35">
      <c r="A67" s="139" t="s">
        <v>272</v>
      </c>
      <c r="B67" s="66" t="s">
        <v>273</v>
      </c>
      <c r="C67" s="140"/>
      <c r="D67" s="140"/>
      <c r="E67" s="140"/>
      <c r="F67" s="141"/>
      <c r="G67" s="141"/>
      <c r="H67" s="141"/>
      <c r="I67" s="141"/>
      <c r="J67" s="141"/>
      <c r="K67" s="142"/>
      <c r="L67" s="143"/>
      <c r="M67" s="144"/>
      <c r="N67" s="144"/>
      <c r="O67" s="144"/>
      <c r="P67" s="145"/>
      <c r="Q67" s="144"/>
      <c r="R67" s="143"/>
      <c r="S67" s="187"/>
      <c r="T67" s="248"/>
      <c r="U67" s="146"/>
      <c r="V67" s="147"/>
      <c r="W67" s="147"/>
      <c r="X67" s="188"/>
      <c r="Y67" s="188">
        <f>SUM(Y68:Y72)</f>
        <v>324000</v>
      </c>
      <c r="Z67" s="234"/>
      <c r="AA67" s="149"/>
      <c r="AB67" s="148">
        <f>SUM(AB68:AB72)</f>
        <v>324000</v>
      </c>
      <c r="AC67" s="148">
        <f>SUM(AC68:AC72)</f>
        <v>0</v>
      </c>
      <c r="AD67" s="148">
        <f>SUM(AD68:AD72)</f>
        <v>0</v>
      </c>
      <c r="AE67" s="148">
        <f>SUM(AE68:AE72)</f>
        <v>324000</v>
      </c>
      <c r="AF67" s="150"/>
    </row>
    <row r="68" spans="1:63" s="179" customFormat="1" ht="19.5" customHeight="1" outlineLevel="1" x14ac:dyDescent="0.3">
      <c r="A68" s="151" t="s">
        <v>274</v>
      </c>
      <c r="B68" s="42" t="s">
        <v>275</v>
      </c>
      <c r="C68" s="180"/>
      <c r="D68" s="180"/>
      <c r="E68" s="61" t="s">
        <v>379</v>
      </c>
      <c r="F68" s="153"/>
      <c r="G68" s="175"/>
      <c r="H68" s="175"/>
      <c r="I68" s="175"/>
      <c r="J68" s="175"/>
      <c r="K68" s="153"/>
      <c r="L68" s="176"/>
      <c r="M68" s="154"/>
      <c r="N68" s="154"/>
      <c r="O68" s="155"/>
      <c r="P68" s="165"/>
      <c r="Q68" s="157"/>
      <c r="R68" s="176"/>
      <c r="S68" s="250" t="s">
        <v>180</v>
      </c>
      <c r="T68" s="251">
        <v>1</v>
      </c>
      <c r="U68" s="159"/>
      <c r="V68" s="159"/>
      <c r="W68" s="159"/>
      <c r="X68" s="247"/>
      <c r="Y68" s="247">
        <f t="shared" si="22"/>
        <v>0</v>
      </c>
      <c r="Z68" s="194"/>
      <c r="AA68" s="177"/>
      <c r="AB68" s="160"/>
      <c r="AC68" s="160"/>
      <c r="AD68" s="160"/>
      <c r="AE68" s="163">
        <f t="shared" si="23"/>
        <v>0</v>
      </c>
      <c r="AF68" s="178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s="179" customFormat="1" ht="16.5" customHeight="1" outlineLevel="1" x14ac:dyDescent="0.3">
      <c r="A69" s="151" t="s">
        <v>276</v>
      </c>
      <c r="B69" s="42" t="s">
        <v>277</v>
      </c>
      <c r="C69" s="180"/>
      <c r="D69" s="180"/>
      <c r="E69" s="61" t="s">
        <v>278</v>
      </c>
      <c r="F69" s="153"/>
      <c r="G69" s="175"/>
      <c r="H69" s="175"/>
      <c r="I69" s="175"/>
      <c r="J69" s="175"/>
      <c r="K69" s="153"/>
      <c r="L69" s="176"/>
      <c r="M69" s="154"/>
      <c r="N69" s="154"/>
      <c r="O69" s="155"/>
      <c r="P69" s="165"/>
      <c r="Q69" s="157"/>
      <c r="R69" s="176"/>
      <c r="S69" s="250" t="s">
        <v>180</v>
      </c>
      <c r="T69" s="251">
        <v>1</v>
      </c>
      <c r="U69" s="159"/>
      <c r="V69" s="159"/>
      <c r="W69" s="159"/>
      <c r="X69" s="247"/>
      <c r="Y69" s="247">
        <f t="shared" si="22"/>
        <v>0</v>
      </c>
      <c r="Z69" s="194"/>
      <c r="AA69" s="177"/>
      <c r="AB69" s="160"/>
      <c r="AC69" s="160"/>
      <c r="AD69" s="160"/>
      <c r="AE69" s="163">
        <f t="shared" si="23"/>
        <v>0</v>
      </c>
      <c r="AF69" s="178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s="179" customFormat="1" ht="32.25" customHeight="1" outlineLevel="1" x14ac:dyDescent="0.3">
      <c r="A70" s="151" t="s">
        <v>279</v>
      </c>
      <c r="B70" s="42" t="s">
        <v>280</v>
      </c>
      <c r="C70" s="180"/>
      <c r="D70" s="180"/>
      <c r="E70" s="195" t="s">
        <v>281</v>
      </c>
      <c r="F70" s="153"/>
      <c r="G70" s="175"/>
      <c r="H70" s="175"/>
      <c r="I70" s="175"/>
      <c r="J70" s="175"/>
      <c r="K70" s="153"/>
      <c r="L70" s="176"/>
      <c r="M70" s="154"/>
      <c r="N70" s="154"/>
      <c r="O70" s="155"/>
      <c r="P70" s="165"/>
      <c r="Q70" s="157"/>
      <c r="R70" s="176"/>
      <c r="S70" s="250" t="s">
        <v>180</v>
      </c>
      <c r="T70" s="251">
        <v>1</v>
      </c>
      <c r="U70" s="159"/>
      <c r="V70" s="159"/>
      <c r="W70" s="159"/>
      <c r="X70" s="247"/>
      <c r="Y70" s="247">
        <f t="shared" si="22"/>
        <v>0</v>
      </c>
      <c r="Z70" s="194"/>
      <c r="AA70" s="177"/>
      <c r="AB70" s="160"/>
      <c r="AC70" s="160"/>
      <c r="AD70" s="160"/>
      <c r="AE70" s="163">
        <f t="shared" si="23"/>
        <v>0</v>
      </c>
      <c r="AF70" s="178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s="5" customFormat="1" ht="15.75" customHeight="1" outlineLevel="1" x14ac:dyDescent="0.35">
      <c r="A71" s="151" t="s">
        <v>282</v>
      </c>
      <c r="B71" s="51" t="s">
        <v>380</v>
      </c>
      <c r="C71" s="180"/>
      <c r="D71" s="180"/>
      <c r="E71" s="185" t="s">
        <v>381</v>
      </c>
      <c r="F71" s="181"/>
      <c r="G71" s="181"/>
      <c r="H71" s="181"/>
      <c r="I71" s="181"/>
      <c r="J71" s="181"/>
      <c r="K71" s="153"/>
      <c r="L71" s="143"/>
      <c r="M71" s="169"/>
      <c r="N71" s="169"/>
      <c r="O71" s="169"/>
      <c r="P71" s="182"/>
      <c r="Q71" s="169"/>
      <c r="R71" s="143"/>
      <c r="S71" s="189" t="s">
        <v>210</v>
      </c>
      <c r="T71" s="190">
        <v>1</v>
      </c>
      <c r="U71" s="186">
        <v>60</v>
      </c>
      <c r="V71" s="172"/>
      <c r="W71" s="172"/>
      <c r="X71" s="192">
        <f>+(180000/60)</f>
        <v>3000</v>
      </c>
      <c r="Y71" s="192">
        <f>+X71*U71*T71</f>
        <v>180000</v>
      </c>
      <c r="Z71" s="241" t="s">
        <v>205</v>
      </c>
      <c r="AA71" s="149"/>
      <c r="AB71" s="162">
        <f>+Y71</f>
        <v>180000</v>
      </c>
      <c r="AC71" s="162"/>
      <c r="AD71" s="162"/>
      <c r="AE71" s="163">
        <f t="shared" si="23"/>
        <v>180000</v>
      </c>
      <c r="AF71" s="150"/>
    </row>
    <row r="72" spans="1:63" s="5" customFormat="1" ht="15.75" customHeight="1" outlineLevel="1" x14ac:dyDescent="0.35">
      <c r="A72" s="151" t="s">
        <v>283</v>
      </c>
      <c r="B72" s="51" t="s">
        <v>378</v>
      </c>
      <c r="C72" s="180"/>
      <c r="D72" s="180"/>
      <c r="E72" s="185" t="s">
        <v>381</v>
      </c>
      <c r="F72" s="181"/>
      <c r="G72" s="181"/>
      <c r="H72" s="181"/>
      <c r="I72" s="181"/>
      <c r="J72" s="181"/>
      <c r="K72" s="153"/>
      <c r="L72" s="143"/>
      <c r="M72" s="169"/>
      <c r="N72" s="169"/>
      <c r="O72" s="169"/>
      <c r="P72" s="182"/>
      <c r="Q72" s="169"/>
      <c r="R72" s="143"/>
      <c r="S72" s="189" t="s">
        <v>210</v>
      </c>
      <c r="T72" s="190">
        <v>1</v>
      </c>
      <c r="U72" s="186">
        <v>60</v>
      </c>
      <c r="V72" s="172"/>
      <c r="W72" s="172"/>
      <c r="X72" s="192">
        <f>+(144000/60)</f>
        <v>2400</v>
      </c>
      <c r="Y72" s="192">
        <f>+X72*U72*T72</f>
        <v>144000</v>
      </c>
      <c r="Z72" s="241" t="s">
        <v>205</v>
      </c>
      <c r="AA72" s="149"/>
      <c r="AB72" s="162">
        <f>+Y72</f>
        <v>144000</v>
      </c>
      <c r="AC72" s="162"/>
      <c r="AD72" s="162"/>
      <c r="AE72" s="163">
        <f t="shared" si="23"/>
        <v>144000</v>
      </c>
      <c r="AF72" s="150"/>
    </row>
    <row r="73" spans="1:63" s="5" customFormat="1" ht="16.5" customHeight="1" outlineLevel="1" x14ac:dyDescent="0.35">
      <c r="A73" s="139" t="s">
        <v>284</v>
      </c>
      <c r="B73" s="66" t="s">
        <v>285</v>
      </c>
      <c r="C73" s="140"/>
      <c r="D73" s="140"/>
      <c r="E73" s="140"/>
      <c r="F73" s="141"/>
      <c r="G73" s="141"/>
      <c r="H73" s="141"/>
      <c r="I73" s="141"/>
      <c r="J73" s="141"/>
      <c r="K73" s="142"/>
      <c r="L73" s="143"/>
      <c r="M73" s="144"/>
      <c r="N73" s="144"/>
      <c r="O73" s="144"/>
      <c r="P73" s="145"/>
      <c r="Q73" s="144"/>
      <c r="R73" s="143"/>
      <c r="S73" s="187"/>
      <c r="T73" s="248"/>
      <c r="U73" s="146"/>
      <c r="V73" s="147"/>
      <c r="W73" s="147"/>
      <c r="X73" s="188"/>
      <c r="Y73" s="188">
        <f>SUM(Y74)</f>
        <v>0</v>
      </c>
      <c r="Z73" s="234"/>
      <c r="AA73" s="149"/>
      <c r="AB73" s="148">
        <f t="shared" ref="AB73:AE73" si="24">SUM(AB74)</f>
        <v>0</v>
      </c>
      <c r="AC73" s="148">
        <f t="shared" si="24"/>
        <v>0</v>
      </c>
      <c r="AD73" s="148">
        <f t="shared" si="24"/>
        <v>0</v>
      </c>
      <c r="AE73" s="148">
        <f t="shared" si="24"/>
        <v>0</v>
      </c>
      <c r="AF73" s="150"/>
    </row>
    <row r="74" spans="1:63" s="179" customFormat="1" ht="16.5" customHeight="1" outlineLevel="1" x14ac:dyDescent="0.3">
      <c r="A74" s="151" t="s">
        <v>286</v>
      </c>
      <c r="B74" s="42" t="s">
        <v>222</v>
      </c>
      <c r="C74" s="180"/>
      <c r="D74" s="180"/>
      <c r="E74" s="42"/>
      <c r="F74" s="153"/>
      <c r="G74" s="175"/>
      <c r="H74" s="175"/>
      <c r="I74" s="175"/>
      <c r="J74" s="175"/>
      <c r="K74" s="153"/>
      <c r="L74" s="176"/>
      <c r="M74" s="154"/>
      <c r="N74" s="154"/>
      <c r="O74" s="155"/>
      <c r="P74" s="165"/>
      <c r="Q74" s="157"/>
      <c r="R74" s="176"/>
      <c r="S74" s="245"/>
      <c r="T74" s="159"/>
      <c r="U74" s="159"/>
      <c r="V74" s="159"/>
      <c r="W74" s="159"/>
      <c r="X74" s="247"/>
      <c r="Y74" s="247"/>
      <c r="Z74" s="193"/>
      <c r="AA74" s="177"/>
      <c r="AB74" s="160"/>
      <c r="AC74" s="160"/>
      <c r="AD74" s="160"/>
      <c r="AE74" s="163">
        <f t="shared" si="23"/>
        <v>0</v>
      </c>
      <c r="AF74" s="178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s="5" customFormat="1" ht="24.75" customHeight="1" outlineLevel="1" x14ac:dyDescent="0.35">
      <c r="A75" s="139" t="s">
        <v>287</v>
      </c>
      <c r="B75" s="66" t="s">
        <v>288</v>
      </c>
      <c r="C75" s="140"/>
      <c r="D75" s="140"/>
      <c r="E75" s="140"/>
      <c r="F75" s="141"/>
      <c r="G75" s="141"/>
      <c r="H75" s="141"/>
      <c r="I75" s="141"/>
      <c r="J75" s="141"/>
      <c r="K75" s="142"/>
      <c r="L75" s="143"/>
      <c r="M75" s="144"/>
      <c r="N75" s="144"/>
      <c r="O75" s="144"/>
      <c r="P75" s="145"/>
      <c r="Q75" s="144"/>
      <c r="R75" s="143"/>
      <c r="S75" s="187"/>
      <c r="T75" s="248"/>
      <c r="U75" s="146"/>
      <c r="V75" s="147"/>
      <c r="W75" s="147"/>
      <c r="X75" s="188"/>
      <c r="Y75" s="188">
        <f>+Y76</f>
        <v>60000</v>
      </c>
      <c r="Z75" s="242" t="s">
        <v>253</v>
      </c>
      <c r="AA75" s="149"/>
      <c r="AB75" s="148">
        <f t="shared" ref="AB75:AE75" si="25">+AB76</f>
        <v>60000</v>
      </c>
      <c r="AC75" s="148">
        <f t="shared" si="25"/>
        <v>0</v>
      </c>
      <c r="AD75" s="148">
        <f t="shared" si="25"/>
        <v>0</v>
      </c>
      <c r="AE75" s="148">
        <f t="shared" si="25"/>
        <v>60000</v>
      </c>
      <c r="AF75" s="150"/>
    </row>
    <row r="76" spans="1:63" s="5" customFormat="1" ht="16.5" customHeight="1" outlineLevel="1" x14ac:dyDescent="0.35">
      <c r="A76" s="151" t="s">
        <v>289</v>
      </c>
      <c r="B76" s="51" t="s">
        <v>254</v>
      </c>
      <c r="C76" s="180"/>
      <c r="D76" s="180"/>
      <c r="E76" s="180"/>
      <c r="F76" s="181"/>
      <c r="G76" s="181"/>
      <c r="H76" s="181"/>
      <c r="I76" s="181"/>
      <c r="J76" s="181"/>
      <c r="K76" s="153"/>
      <c r="L76" s="143"/>
      <c r="M76" s="169"/>
      <c r="N76" s="169"/>
      <c r="O76" s="169"/>
      <c r="P76" s="182"/>
      <c r="Q76" s="169"/>
      <c r="R76" s="143"/>
      <c r="S76" s="189" t="s">
        <v>210</v>
      </c>
      <c r="T76" s="190">
        <v>1</v>
      </c>
      <c r="U76" s="186">
        <v>60</v>
      </c>
      <c r="V76" s="172"/>
      <c r="W76" s="172"/>
      <c r="X76" s="191">
        <f>+'[1]Costos Adm'!C12/3</f>
        <v>1000</v>
      </c>
      <c r="Y76" s="192">
        <f>+X76*U76*T76</f>
        <v>60000</v>
      </c>
      <c r="Z76" s="193" t="s">
        <v>211</v>
      </c>
      <c r="AA76" s="149"/>
      <c r="AB76" s="162">
        <f>+Y76</f>
        <v>60000</v>
      </c>
      <c r="AC76" s="162"/>
      <c r="AD76" s="162"/>
      <c r="AE76" s="163">
        <f t="shared" ref="AE76" si="26">SUM(AB76:AD76)</f>
        <v>60000</v>
      </c>
      <c r="AF76" s="150"/>
    </row>
    <row r="77" spans="1:63" s="138" customFormat="1" ht="29.25" customHeight="1" x14ac:dyDescent="0.35">
      <c r="A77" s="127" t="s">
        <v>290</v>
      </c>
      <c r="B77" s="227" t="s">
        <v>425</v>
      </c>
      <c r="C77" s="128" t="s">
        <v>37</v>
      </c>
      <c r="D77" s="128"/>
      <c r="E77" s="128" t="e">
        <f>+#REF!</f>
        <v>#REF!</v>
      </c>
      <c r="F77" s="129"/>
      <c r="G77" s="129"/>
      <c r="H77" s="129"/>
      <c r="I77" s="129"/>
      <c r="J77" s="129">
        <v>1</v>
      </c>
      <c r="K77" s="129">
        <f>SUM(F77:J77)</f>
        <v>1</v>
      </c>
      <c r="L77" s="130"/>
      <c r="M77" s="131"/>
      <c r="N77" s="132"/>
      <c r="O77" s="132"/>
      <c r="P77" s="128"/>
      <c r="Q77" s="132"/>
      <c r="R77" s="130"/>
      <c r="S77" s="128"/>
      <c r="T77" s="133"/>
      <c r="U77" s="133"/>
      <c r="V77" s="133"/>
      <c r="W77" s="133"/>
      <c r="X77" s="134"/>
      <c r="Y77" s="134" t="e">
        <f>+Y78+Y86+Y89+Y92+Y93+Y94+Y95+Y96+Y97+Y98</f>
        <v>#REF!</v>
      </c>
      <c r="Z77" s="135"/>
      <c r="AA77" s="136"/>
      <c r="AB77" s="134" t="e">
        <f t="shared" ref="AB77:AE77" si="27">+AB78+AB86+AB89+AB92+AB93+AB94+AB95+AB96+AB97+AB98</f>
        <v>#REF!</v>
      </c>
      <c r="AC77" s="134" t="e">
        <f t="shared" si="27"/>
        <v>#REF!</v>
      </c>
      <c r="AD77" s="134" t="e">
        <f t="shared" si="27"/>
        <v>#REF!</v>
      </c>
      <c r="AE77" s="134" t="e">
        <f t="shared" si="27"/>
        <v>#REF!</v>
      </c>
      <c r="AF77" s="137"/>
    </row>
    <row r="78" spans="1:63" s="5" customFormat="1" ht="27" hidden="1" customHeight="1" outlineLevel="1" x14ac:dyDescent="0.35">
      <c r="A78" s="139" t="s">
        <v>291</v>
      </c>
      <c r="B78" s="66" t="s">
        <v>292</v>
      </c>
      <c r="C78" s="140"/>
      <c r="D78" s="140"/>
      <c r="E78" s="187" t="e">
        <f>+#REF!</f>
        <v>#REF!</v>
      </c>
      <c r="F78" s="141"/>
      <c r="G78" s="141"/>
      <c r="H78" s="141"/>
      <c r="I78" s="141"/>
      <c r="J78" s="141"/>
      <c r="K78" s="142"/>
      <c r="L78" s="143"/>
      <c r="M78" s="144"/>
      <c r="N78" s="144"/>
      <c r="O78" s="144"/>
      <c r="P78" s="145"/>
      <c r="Q78" s="144"/>
      <c r="R78" s="143"/>
      <c r="S78" s="187"/>
      <c r="T78" s="248"/>
      <c r="U78" s="146"/>
      <c r="V78" s="147"/>
      <c r="W78" s="147"/>
      <c r="X78" s="188"/>
      <c r="Y78" s="188" t="e">
        <f>+Y79+Y80</f>
        <v>#REF!</v>
      </c>
      <c r="Z78" s="234"/>
      <c r="AA78" s="149"/>
      <c r="AB78" s="188">
        <f t="shared" ref="AB78:AE78" si="28">+AB79+AB80</f>
        <v>13980000</v>
      </c>
      <c r="AC78" s="188">
        <f t="shared" si="28"/>
        <v>2000000</v>
      </c>
      <c r="AD78" s="188">
        <f t="shared" si="28"/>
        <v>0</v>
      </c>
      <c r="AE78" s="188">
        <f t="shared" si="28"/>
        <v>15980000</v>
      </c>
      <c r="AF78" s="150"/>
    </row>
    <row r="79" spans="1:63" s="179" customFormat="1" ht="28.5" hidden="1" customHeight="1" outlineLevel="1" x14ac:dyDescent="0.3">
      <c r="A79" s="151" t="s">
        <v>293</v>
      </c>
      <c r="B79" s="42" t="e">
        <f>+#REF!</f>
        <v>#REF!</v>
      </c>
      <c r="C79" s="180"/>
      <c r="D79" s="180"/>
      <c r="E79" s="199" t="s">
        <v>294</v>
      </c>
      <c r="F79" s="153"/>
      <c r="G79" s="175"/>
      <c r="H79" s="175"/>
      <c r="I79" s="175"/>
      <c r="J79" s="175"/>
      <c r="K79" s="153"/>
      <c r="L79" s="176"/>
      <c r="M79" s="154"/>
      <c r="N79" s="154"/>
      <c r="O79" s="155"/>
      <c r="P79" s="165"/>
      <c r="Q79" s="157"/>
      <c r="R79" s="176"/>
      <c r="S79" s="245" t="s">
        <v>180</v>
      </c>
      <c r="T79" s="159">
        <v>1</v>
      </c>
      <c r="U79" s="159"/>
      <c r="V79" s="159"/>
      <c r="W79" s="159"/>
      <c r="X79" s="192" t="e">
        <f>+#REF!</f>
        <v>#REF!</v>
      </c>
      <c r="Y79" s="194" t="e">
        <f>+T79*X79</f>
        <v>#REF!</v>
      </c>
      <c r="Z79" s="193" t="s">
        <v>295</v>
      </c>
      <c r="AA79" s="177"/>
      <c r="AB79" s="163"/>
      <c r="AC79" s="163">
        <v>2000000</v>
      </c>
      <c r="AD79" s="163"/>
      <c r="AE79" s="163">
        <f t="shared" si="23"/>
        <v>2000000</v>
      </c>
      <c r="AF79" s="178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s="179" customFormat="1" ht="15" hidden="1" customHeight="1" outlineLevel="1" x14ac:dyDescent="0.3">
      <c r="A80" s="151" t="s">
        <v>296</v>
      </c>
      <c r="B80" s="42" t="s">
        <v>393</v>
      </c>
      <c r="C80" s="180"/>
      <c r="D80" s="180"/>
      <c r="E80" s="199"/>
      <c r="F80" s="153"/>
      <c r="G80" s="175"/>
      <c r="H80" s="175"/>
      <c r="I80" s="175"/>
      <c r="J80" s="175"/>
      <c r="K80" s="153"/>
      <c r="L80" s="176"/>
      <c r="M80" s="154"/>
      <c r="N80" s="154"/>
      <c r="O80" s="155"/>
      <c r="P80" s="165"/>
      <c r="Q80" s="157"/>
      <c r="R80" s="176"/>
      <c r="S80" s="245"/>
      <c r="T80" s="159"/>
      <c r="U80" s="159"/>
      <c r="V80" s="159"/>
      <c r="W80" s="159"/>
      <c r="X80" s="192"/>
      <c r="Y80" s="194" t="e">
        <f>SUM(Y81:Y85)</f>
        <v>#REF!</v>
      </c>
      <c r="Z80" s="193"/>
      <c r="AA80" s="177"/>
      <c r="AB80" s="194">
        <f t="shared" ref="AB80:AE80" si="29">SUM(AB81:AB85)</f>
        <v>13980000</v>
      </c>
      <c r="AC80" s="194">
        <f t="shared" si="29"/>
        <v>0</v>
      </c>
      <c r="AD80" s="194">
        <f t="shared" si="29"/>
        <v>0</v>
      </c>
      <c r="AE80" s="194">
        <f t="shared" si="29"/>
        <v>13980000</v>
      </c>
      <c r="AF80" s="178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s="179" customFormat="1" ht="16.5" hidden="1" customHeight="1" outlineLevel="2" x14ac:dyDescent="0.3">
      <c r="A81" s="151" t="s">
        <v>394</v>
      </c>
      <c r="B81" s="68" t="e">
        <f>+#REF!</f>
        <v>#REF!</v>
      </c>
      <c r="C81" s="180"/>
      <c r="D81" s="180"/>
      <c r="E81" s="42"/>
      <c r="F81" s="153"/>
      <c r="G81" s="175"/>
      <c r="H81" s="175"/>
      <c r="I81" s="175"/>
      <c r="J81" s="175"/>
      <c r="K81" s="153"/>
      <c r="L81" s="176"/>
      <c r="M81" s="154"/>
      <c r="N81" s="154"/>
      <c r="O81" s="155"/>
      <c r="P81" s="165"/>
      <c r="Q81" s="157"/>
      <c r="R81" s="176"/>
      <c r="S81" s="245" t="s">
        <v>180</v>
      </c>
      <c r="T81" s="159">
        <v>1</v>
      </c>
      <c r="U81" s="159"/>
      <c r="V81" s="159"/>
      <c r="W81" s="159"/>
      <c r="X81" s="192" t="e">
        <f>+#REF!</f>
        <v>#REF!</v>
      </c>
      <c r="Y81" s="194" t="e">
        <f t="shared" ref="Y81:Y85" si="30">+T81*X81</f>
        <v>#REF!</v>
      </c>
      <c r="Z81" s="193" t="s">
        <v>295</v>
      </c>
      <c r="AA81" s="177"/>
      <c r="AB81" s="162">
        <v>2100000</v>
      </c>
      <c r="AC81" s="163"/>
      <c r="AD81" s="163"/>
      <c r="AE81" s="163">
        <f t="shared" si="23"/>
        <v>2100000</v>
      </c>
      <c r="AF81" s="178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s="179" customFormat="1" ht="16.5" hidden="1" customHeight="1" outlineLevel="2" x14ac:dyDescent="0.3">
      <c r="A82" s="151" t="s">
        <v>395</v>
      </c>
      <c r="B82" s="68" t="e">
        <f>+#REF!</f>
        <v>#REF!</v>
      </c>
      <c r="C82" s="180"/>
      <c r="D82" s="180"/>
      <c r="E82" s="42"/>
      <c r="F82" s="153"/>
      <c r="G82" s="175"/>
      <c r="H82" s="175"/>
      <c r="I82" s="175"/>
      <c r="J82" s="175"/>
      <c r="K82" s="153"/>
      <c r="L82" s="176"/>
      <c r="M82" s="154"/>
      <c r="N82" s="154"/>
      <c r="O82" s="155"/>
      <c r="P82" s="165"/>
      <c r="Q82" s="157"/>
      <c r="R82" s="176"/>
      <c r="S82" s="245" t="s">
        <v>180</v>
      </c>
      <c r="T82" s="159">
        <v>1</v>
      </c>
      <c r="U82" s="159"/>
      <c r="V82" s="159"/>
      <c r="W82" s="159"/>
      <c r="X82" s="192" t="e">
        <f>+#REF!</f>
        <v>#REF!</v>
      </c>
      <c r="Y82" s="194" t="e">
        <f t="shared" si="30"/>
        <v>#REF!</v>
      </c>
      <c r="Z82" s="193" t="s">
        <v>295</v>
      </c>
      <c r="AA82" s="177"/>
      <c r="AB82" s="162">
        <v>2955000</v>
      </c>
      <c r="AC82" s="163"/>
      <c r="AD82" s="163"/>
      <c r="AE82" s="163">
        <f t="shared" si="23"/>
        <v>2955000</v>
      </c>
      <c r="AF82" s="178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s="179" customFormat="1" ht="16.5" hidden="1" customHeight="1" outlineLevel="2" x14ac:dyDescent="0.3">
      <c r="A83" s="151" t="s">
        <v>396</v>
      </c>
      <c r="B83" s="68" t="e">
        <f>+#REF!</f>
        <v>#REF!</v>
      </c>
      <c r="C83" s="180"/>
      <c r="D83" s="180"/>
      <c r="E83" s="42"/>
      <c r="F83" s="153"/>
      <c r="G83" s="175"/>
      <c r="H83" s="175"/>
      <c r="I83" s="175"/>
      <c r="J83" s="175"/>
      <c r="K83" s="153"/>
      <c r="L83" s="176"/>
      <c r="M83" s="154"/>
      <c r="N83" s="154"/>
      <c r="O83" s="155"/>
      <c r="P83" s="165"/>
      <c r="Q83" s="157"/>
      <c r="R83" s="176"/>
      <c r="S83" s="245" t="s">
        <v>180</v>
      </c>
      <c r="T83" s="159">
        <v>1</v>
      </c>
      <c r="U83" s="159"/>
      <c r="V83" s="159"/>
      <c r="W83" s="159"/>
      <c r="X83" s="192" t="e">
        <f>+#REF!</f>
        <v>#REF!</v>
      </c>
      <c r="Y83" s="194" t="e">
        <f t="shared" si="30"/>
        <v>#REF!</v>
      </c>
      <c r="Z83" s="193" t="s">
        <v>295</v>
      </c>
      <c r="AA83" s="177"/>
      <c r="AB83" s="162">
        <v>3300000</v>
      </c>
      <c r="AC83" s="163"/>
      <c r="AD83" s="163"/>
      <c r="AE83" s="163">
        <f t="shared" si="23"/>
        <v>3300000</v>
      </c>
      <c r="AF83" s="178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s="179" customFormat="1" ht="16.5" hidden="1" customHeight="1" outlineLevel="2" x14ac:dyDescent="0.3">
      <c r="A84" s="151" t="s">
        <v>397</v>
      </c>
      <c r="B84" s="68" t="e">
        <f>+#REF!</f>
        <v>#REF!</v>
      </c>
      <c r="C84" s="180"/>
      <c r="D84" s="180"/>
      <c r="E84" s="42"/>
      <c r="F84" s="153"/>
      <c r="G84" s="175"/>
      <c r="H84" s="175"/>
      <c r="I84" s="175"/>
      <c r="J84" s="175"/>
      <c r="K84" s="153"/>
      <c r="L84" s="176"/>
      <c r="M84" s="154"/>
      <c r="N84" s="154"/>
      <c r="O84" s="155"/>
      <c r="P84" s="165"/>
      <c r="Q84" s="157"/>
      <c r="R84" s="176"/>
      <c r="S84" s="245" t="s">
        <v>180</v>
      </c>
      <c r="T84" s="159">
        <v>1</v>
      </c>
      <c r="U84" s="159"/>
      <c r="V84" s="159"/>
      <c r="W84" s="159"/>
      <c r="X84" s="192" t="e">
        <f>+#REF!</f>
        <v>#REF!</v>
      </c>
      <c r="Y84" s="194" t="e">
        <f t="shared" si="30"/>
        <v>#REF!</v>
      </c>
      <c r="Z84" s="193" t="s">
        <v>295</v>
      </c>
      <c r="AA84" s="177"/>
      <c r="AB84" s="162">
        <v>2970000</v>
      </c>
      <c r="AC84" s="163"/>
      <c r="AD84" s="163"/>
      <c r="AE84" s="163">
        <f t="shared" si="23"/>
        <v>2970000</v>
      </c>
      <c r="AF84" s="178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s="179" customFormat="1" ht="16.5" hidden="1" customHeight="1" outlineLevel="2" x14ac:dyDescent="0.3">
      <c r="A85" s="151" t="s">
        <v>398</v>
      </c>
      <c r="B85" s="68" t="e">
        <f>+#REF!</f>
        <v>#REF!</v>
      </c>
      <c r="C85" s="180"/>
      <c r="D85" s="180"/>
      <c r="E85" s="42"/>
      <c r="F85" s="153"/>
      <c r="G85" s="175"/>
      <c r="H85" s="175"/>
      <c r="I85" s="175"/>
      <c r="J85" s="175"/>
      <c r="K85" s="153"/>
      <c r="L85" s="176"/>
      <c r="M85" s="154"/>
      <c r="N85" s="154"/>
      <c r="O85" s="155"/>
      <c r="P85" s="165"/>
      <c r="Q85" s="157"/>
      <c r="R85" s="176"/>
      <c r="S85" s="245" t="s">
        <v>180</v>
      </c>
      <c r="T85" s="159">
        <v>1</v>
      </c>
      <c r="U85" s="159"/>
      <c r="V85" s="159"/>
      <c r="W85" s="159"/>
      <c r="X85" s="192" t="e">
        <f>+#REF!</f>
        <v>#REF!</v>
      </c>
      <c r="Y85" s="194" t="e">
        <f t="shared" si="30"/>
        <v>#REF!</v>
      </c>
      <c r="Z85" s="193" t="s">
        <v>295</v>
      </c>
      <c r="AA85" s="177"/>
      <c r="AB85" s="162">
        <v>2655000</v>
      </c>
      <c r="AC85" s="163"/>
      <c r="AD85" s="163"/>
      <c r="AE85" s="163">
        <f t="shared" si="23"/>
        <v>2655000</v>
      </c>
      <c r="AF85" s="178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s="5" customFormat="1" ht="16.5" hidden="1" customHeight="1" outlineLevel="1" collapsed="1" x14ac:dyDescent="0.35">
      <c r="A86" s="139" t="s">
        <v>297</v>
      </c>
      <c r="B86" s="66" t="s">
        <v>298</v>
      </c>
      <c r="C86" s="140"/>
      <c r="D86" s="140"/>
      <c r="E86" s="187" t="e">
        <f>+#REF!</f>
        <v>#REF!</v>
      </c>
      <c r="F86" s="141"/>
      <c r="G86" s="141"/>
      <c r="H86" s="141"/>
      <c r="I86" s="141"/>
      <c r="J86" s="141"/>
      <c r="K86" s="142"/>
      <c r="L86" s="143"/>
      <c r="M86" s="144"/>
      <c r="N86" s="144"/>
      <c r="O86" s="144"/>
      <c r="P86" s="145"/>
      <c r="Q86" s="144"/>
      <c r="R86" s="143"/>
      <c r="S86" s="187"/>
      <c r="T86" s="248"/>
      <c r="U86" s="146"/>
      <c r="V86" s="147"/>
      <c r="W86" s="147"/>
      <c r="X86" s="188"/>
      <c r="Y86" s="188" t="e">
        <f>SUM(Y87:Y88)</f>
        <v>#REF!</v>
      </c>
      <c r="Z86" s="234"/>
      <c r="AA86" s="149"/>
      <c r="AB86" s="148" t="e">
        <f t="shared" ref="AB86:AE86" si="31">SUM(AB87:AB88)</f>
        <v>#REF!</v>
      </c>
      <c r="AC86" s="148">
        <f t="shared" si="31"/>
        <v>0</v>
      </c>
      <c r="AD86" s="148">
        <f t="shared" si="31"/>
        <v>0</v>
      </c>
      <c r="AE86" s="148" t="e">
        <f t="shared" si="31"/>
        <v>#REF!</v>
      </c>
      <c r="AF86" s="150"/>
    </row>
    <row r="87" spans="1:63" s="179" customFormat="1" ht="27" hidden="1" customHeight="1" outlineLevel="1" x14ac:dyDescent="0.3">
      <c r="A87" s="151" t="s">
        <v>299</v>
      </c>
      <c r="B87" s="42" t="s">
        <v>410</v>
      </c>
      <c r="C87" s="180"/>
      <c r="D87" s="180"/>
      <c r="E87" s="42"/>
      <c r="F87" s="153"/>
      <c r="G87" s="175"/>
      <c r="H87" s="175"/>
      <c r="I87" s="175"/>
      <c r="J87" s="175"/>
      <c r="K87" s="153"/>
      <c r="L87" s="176"/>
      <c r="M87" s="154"/>
      <c r="N87" s="154"/>
      <c r="O87" s="155"/>
      <c r="P87" s="165"/>
      <c r="Q87" s="157"/>
      <c r="R87" s="176"/>
      <c r="S87" s="245" t="s">
        <v>180</v>
      </c>
      <c r="T87" s="159">
        <v>1</v>
      </c>
      <c r="U87" s="159"/>
      <c r="V87" s="159"/>
      <c r="W87" s="159"/>
      <c r="X87" s="211" t="e">
        <f>+#REF!</f>
        <v>#REF!</v>
      </c>
      <c r="Y87" s="194" t="e">
        <f>+X87*T87</f>
        <v>#REF!</v>
      </c>
      <c r="Z87" s="193" t="s">
        <v>295</v>
      </c>
      <c r="AA87" s="177"/>
      <c r="AB87" s="162" t="e">
        <f>+Y87</f>
        <v>#REF!</v>
      </c>
      <c r="AC87" s="163"/>
      <c r="AD87" s="163"/>
      <c r="AE87" s="163" t="e">
        <f>SUM(AB87:AD87)</f>
        <v>#REF!</v>
      </c>
      <c r="AF87" s="178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s="179" customFormat="1" ht="16.5" hidden="1" customHeight="1" outlineLevel="1" x14ac:dyDescent="0.3">
      <c r="A88" s="151" t="s">
        <v>300</v>
      </c>
      <c r="B88" s="42" t="s">
        <v>399</v>
      </c>
      <c r="C88" s="180"/>
      <c r="D88" s="180"/>
      <c r="E88" s="42"/>
      <c r="F88" s="153"/>
      <c r="G88" s="175"/>
      <c r="H88" s="175"/>
      <c r="I88" s="175"/>
      <c r="J88" s="175"/>
      <c r="K88" s="153"/>
      <c r="L88" s="176"/>
      <c r="M88" s="154"/>
      <c r="N88" s="154"/>
      <c r="O88" s="155"/>
      <c r="P88" s="165"/>
      <c r="Q88" s="157"/>
      <c r="R88" s="176"/>
      <c r="S88" s="245" t="s">
        <v>180</v>
      </c>
      <c r="T88" s="159">
        <v>1</v>
      </c>
      <c r="U88" s="159"/>
      <c r="V88" s="159"/>
      <c r="W88" s="159"/>
      <c r="X88" s="211"/>
      <c r="Y88" s="194">
        <f>+X88*T88</f>
        <v>0</v>
      </c>
      <c r="Z88" s="194"/>
      <c r="AA88" s="177"/>
      <c r="AB88" s="162">
        <f>+Y88</f>
        <v>0</v>
      </c>
      <c r="AC88" s="163"/>
      <c r="AD88" s="163"/>
      <c r="AE88" s="163">
        <f>SUM(AB88:AD88)</f>
        <v>0</v>
      </c>
      <c r="AF88" s="178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s="5" customFormat="1" ht="16.5" hidden="1" customHeight="1" outlineLevel="1" x14ac:dyDescent="0.35">
      <c r="A89" s="139" t="s">
        <v>301</v>
      </c>
      <c r="B89" s="66" t="s">
        <v>400</v>
      </c>
      <c r="C89" s="140"/>
      <c r="D89" s="140"/>
      <c r="E89" s="187" t="e">
        <f>+#REF!</f>
        <v>#REF!</v>
      </c>
      <c r="F89" s="141"/>
      <c r="G89" s="141"/>
      <c r="H89" s="141"/>
      <c r="I89" s="141"/>
      <c r="J89" s="141"/>
      <c r="K89" s="142"/>
      <c r="L89" s="143"/>
      <c r="M89" s="144"/>
      <c r="N89" s="144"/>
      <c r="O89" s="144"/>
      <c r="P89" s="145"/>
      <c r="Q89" s="144"/>
      <c r="R89" s="143"/>
      <c r="S89" s="187"/>
      <c r="T89" s="248"/>
      <c r="U89" s="146"/>
      <c r="V89" s="147"/>
      <c r="W89" s="147"/>
      <c r="X89" s="188"/>
      <c r="Y89" s="188" t="e">
        <f>SUM(Y90:Y91)</f>
        <v>#REF!</v>
      </c>
      <c r="Z89" s="234"/>
      <c r="AA89" s="149"/>
      <c r="AB89" s="148" t="e">
        <f>SUM(AB90:AB91)</f>
        <v>#REF!</v>
      </c>
      <c r="AC89" s="148" t="e">
        <f>SUM(AC90:AC91)</f>
        <v>#REF!</v>
      </c>
      <c r="AD89" s="148">
        <f>SUM(AD90:AD91)</f>
        <v>0</v>
      </c>
      <c r="AE89" s="148" t="e">
        <f>SUM(AE90:AE91)</f>
        <v>#REF!</v>
      </c>
      <c r="AF89" s="150"/>
    </row>
    <row r="90" spans="1:63" s="179" customFormat="1" ht="18" hidden="1" customHeight="1" outlineLevel="1" x14ac:dyDescent="0.3">
      <c r="A90" s="151" t="s">
        <v>302</v>
      </c>
      <c r="B90" s="42" t="s">
        <v>401</v>
      </c>
      <c r="C90" s="180"/>
      <c r="D90" s="180"/>
      <c r="E90" s="42"/>
      <c r="F90" s="153"/>
      <c r="G90" s="175"/>
      <c r="H90" s="175"/>
      <c r="I90" s="175"/>
      <c r="J90" s="175"/>
      <c r="K90" s="153"/>
      <c r="L90" s="176"/>
      <c r="M90" s="154"/>
      <c r="N90" s="154"/>
      <c r="O90" s="155"/>
      <c r="P90" s="165"/>
      <c r="Q90" s="157"/>
      <c r="R90" s="176"/>
      <c r="S90" s="245" t="s">
        <v>180</v>
      </c>
      <c r="T90" s="159">
        <v>1</v>
      </c>
      <c r="U90" s="159"/>
      <c r="V90" s="159"/>
      <c r="W90" s="159"/>
      <c r="X90" s="247" t="e">
        <f>+#REF!-X92-X93</f>
        <v>#REF!</v>
      </c>
      <c r="Y90" s="194" t="e">
        <f>+X90*T90</f>
        <v>#REF!</v>
      </c>
      <c r="Z90" s="193" t="s">
        <v>295</v>
      </c>
      <c r="AA90" s="177"/>
      <c r="AB90" s="201"/>
      <c r="AC90" s="201" t="e">
        <f>+Y90</f>
        <v>#REF!</v>
      </c>
      <c r="AD90" s="201"/>
      <c r="AE90" s="163" t="e">
        <f t="shared" si="23"/>
        <v>#REF!</v>
      </c>
      <c r="AF90" s="178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s="179" customFormat="1" ht="18" hidden="1" customHeight="1" outlineLevel="1" x14ac:dyDescent="0.3">
      <c r="A91" s="151" t="s">
        <v>303</v>
      </c>
      <c r="B91" s="42" t="s">
        <v>402</v>
      </c>
      <c r="C91" s="180"/>
      <c r="D91" s="180"/>
      <c r="E91" s="42"/>
      <c r="F91" s="153"/>
      <c r="G91" s="175"/>
      <c r="H91" s="175"/>
      <c r="I91" s="175"/>
      <c r="J91" s="175"/>
      <c r="K91" s="153"/>
      <c r="L91" s="176"/>
      <c r="M91" s="154"/>
      <c r="N91" s="154"/>
      <c r="O91" s="155"/>
      <c r="P91" s="165"/>
      <c r="Q91" s="157"/>
      <c r="R91" s="176"/>
      <c r="S91" s="245" t="s">
        <v>180</v>
      </c>
      <c r="T91" s="159">
        <v>1</v>
      </c>
      <c r="U91" s="159"/>
      <c r="V91" s="159"/>
      <c r="W91" s="159"/>
      <c r="X91" s="192" t="e">
        <f>+#REF!</f>
        <v>#REF!</v>
      </c>
      <c r="Y91" s="194" t="e">
        <f>+X91*T91</f>
        <v>#REF!</v>
      </c>
      <c r="Z91" s="193" t="s">
        <v>295</v>
      </c>
      <c r="AA91" s="200"/>
      <c r="AB91" s="201" t="e">
        <f>+Y91</f>
        <v>#REF!</v>
      </c>
      <c r="AC91" s="201"/>
      <c r="AD91" s="201"/>
      <c r="AE91" s="163" t="e">
        <f t="shared" si="23"/>
        <v>#REF!</v>
      </c>
      <c r="AF91" s="178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s="179" customFormat="1" ht="30" hidden="1" customHeight="1" outlineLevel="1" x14ac:dyDescent="0.3">
      <c r="A92" s="151" t="s">
        <v>304</v>
      </c>
      <c r="B92" s="42" t="s">
        <v>413</v>
      </c>
      <c r="C92" s="180"/>
      <c r="D92" s="180"/>
      <c r="E92" s="42" t="e">
        <f>+#REF!</f>
        <v>#REF!</v>
      </c>
      <c r="F92" s="153"/>
      <c r="G92" s="175"/>
      <c r="H92" s="175"/>
      <c r="I92" s="175"/>
      <c r="J92" s="175"/>
      <c r="K92" s="153"/>
      <c r="L92" s="176"/>
      <c r="M92" s="154"/>
      <c r="N92" s="154"/>
      <c r="O92" s="155"/>
      <c r="P92" s="165"/>
      <c r="Q92" s="157"/>
      <c r="R92" s="176"/>
      <c r="S92" s="245" t="s">
        <v>203</v>
      </c>
      <c r="T92" s="159">
        <v>1</v>
      </c>
      <c r="U92" s="159"/>
      <c r="V92" s="159"/>
      <c r="W92" s="159"/>
      <c r="X92" s="247">
        <v>222000</v>
      </c>
      <c r="Y92" s="247">
        <f>+T92*X92</f>
        <v>222000</v>
      </c>
      <c r="Z92" s="193" t="s">
        <v>295</v>
      </c>
      <c r="AA92" s="177"/>
      <c r="AB92" s="202"/>
      <c r="AC92" s="202">
        <f>+Y92</f>
        <v>222000</v>
      </c>
      <c r="AD92" s="202"/>
      <c r="AE92" s="163">
        <f t="shared" si="23"/>
        <v>222000</v>
      </c>
      <c r="AF92" s="178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s="179" customFormat="1" ht="20.25" hidden="1" customHeight="1" outlineLevel="1" x14ac:dyDescent="0.3">
      <c r="A93" s="151" t="s">
        <v>305</v>
      </c>
      <c r="B93" s="42" t="s">
        <v>409</v>
      </c>
      <c r="C93" s="180"/>
      <c r="D93" s="180"/>
      <c r="E93" s="42"/>
      <c r="F93" s="153"/>
      <c r="G93" s="175"/>
      <c r="H93" s="175"/>
      <c r="I93" s="175"/>
      <c r="J93" s="175"/>
      <c r="K93" s="153"/>
      <c r="L93" s="176"/>
      <c r="M93" s="154"/>
      <c r="N93" s="154"/>
      <c r="O93" s="155"/>
      <c r="P93" s="165"/>
      <c r="Q93" s="157"/>
      <c r="R93" s="176"/>
      <c r="S93" s="245" t="s">
        <v>203</v>
      </c>
      <c r="T93" s="159">
        <v>1</v>
      </c>
      <c r="U93" s="159"/>
      <c r="V93" s="159"/>
      <c r="W93" s="159"/>
      <c r="X93" s="247"/>
      <c r="Y93" s="247">
        <f>+T93*X93</f>
        <v>0</v>
      </c>
      <c r="Z93" s="193" t="s">
        <v>295</v>
      </c>
      <c r="AA93" s="177"/>
      <c r="AB93" s="202"/>
      <c r="AC93" s="202">
        <f>+Y93</f>
        <v>0</v>
      </c>
      <c r="AD93" s="202"/>
      <c r="AE93" s="163"/>
      <c r="AF93" s="178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s="179" customFormat="1" ht="16.5" hidden="1" customHeight="1" outlineLevel="1" x14ac:dyDescent="0.3">
      <c r="A94" s="151" t="s">
        <v>306</v>
      </c>
      <c r="B94" s="42" t="s">
        <v>403</v>
      </c>
      <c r="C94" s="180"/>
      <c r="D94" s="180"/>
      <c r="E94" s="42"/>
      <c r="F94" s="153"/>
      <c r="G94" s="175"/>
      <c r="H94" s="175"/>
      <c r="I94" s="175"/>
      <c r="J94" s="175"/>
      <c r="K94" s="153"/>
      <c r="L94" s="176"/>
      <c r="M94" s="154"/>
      <c r="N94" s="154"/>
      <c r="O94" s="155"/>
      <c r="P94" s="165"/>
      <c r="Q94" s="157"/>
      <c r="R94" s="176"/>
      <c r="S94" s="245" t="s">
        <v>180</v>
      </c>
      <c r="T94" s="159">
        <v>1</v>
      </c>
      <c r="U94" s="159"/>
      <c r="V94" s="159"/>
      <c r="W94" s="159"/>
      <c r="X94" s="192" t="e">
        <f>+#REF!</f>
        <v>#REF!</v>
      </c>
      <c r="Y94" s="194" t="e">
        <f>+T94*X94</f>
        <v>#REF!</v>
      </c>
      <c r="Z94" s="193" t="s">
        <v>295</v>
      </c>
      <c r="AA94" s="177"/>
      <c r="AB94" s="163"/>
      <c r="AC94" s="163"/>
      <c r="AD94" s="163" t="e">
        <f>+Y94</f>
        <v>#REF!</v>
      </c>
      <c r="AE94" s="163" t="e">
        <f>SUM(AB94:AD94)</f>
        <v>#REF!</v>
      </c>
      <c r="AF94" s="178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s="179" customFormat="1" ht="16.5" hidden="1" customHeight="1" outlineLevel="1" x14ac:dyDescent="0.3">
      <c r="A95" s="151" t="s">
        <v>307</v>
      </c>
      <c r="B95" s="42" t="s">
        <v>404</v>
      </c>
      <c r="C95" s="180"/>
      <c r="D95" s="180"/>
      <c r="E95" s="42"/>
      <c r="F95" s="153"/>
      <c r="G95" s="175"/>
      <c r="H95" s="175"/>
      <c r="I95" s="175"/>
      <c r="J95" s="175"/>
      <c r="K95" s="153"/>
      <c r="L95" s="176"/>
      <c r="M95" s="154"/>
      <c r="N95" s="154"/>
      <c r="O95" s="155"/>
      <c r="P95" s="165"/>
      <c r="Q95" s="157"/>
      <c r="R95" s="176"/>
      <c r="S95" s="245" t="s">
        <v>180</v>
      </c>
      <c r="T95" s="159">
        <v>1</v>
      </c>
      <c r="U95" s="159"/>
      <c r="V95" s="159"/>
      <c r="W95" s="159"/>
      <c r="X95" s="192" t="e">
        <f>+#REF!</f>
        <v>#REF!</v>
      </c>
      <c r="Y95" s="194" t="e">
        <f>+T95*X95</f>
        <v>#REF!</v>
      </c>
      <c r="Z95" s="193" t="s">
        <v>295</v>
      </c>
      <c r="AA95" s="177"/>
      <c r="AB95" s="163"/>
      <c r="AC95" s="163"/>
      <c r="AD95" s="163" t="e">
        <f>+Y95</f>
        <v>#REF!</v>
      </c>
      <c r="AE95" s="163" t="e">
        <f>SUM(AB95:AD95)</f>
        <v>#REF!</v>
      </c>
      <c r="AF95" s="178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s="179" customFormat="1" ht="15.75" hidden="1" customHeight="1" outlineLevel="1" x14ac:dyDescent="0.3">
      <c r="A96" s="151" t="s">
        <v>308</v>
      </c>
      <c r="B96" s="42" t="s">
        <v>405</v>
      </c>
      <c r="C96" s="180"/>
      <c r="D96" s="180"/>
      <c r="E96" s="42" t="e">
        <f>+#REF!</f>
        <v>#REF!</v>
      </c>
      <c r="F96" s="153"/>
      <c r="G96" s="175"/>
      <c r="H96" s="175"/>
      <c r="I96" s="175"/>
      <c r="J96" s="175"/>
      <c r="K96" s="153"/>
      <c r="L96" s="176"/>
      <c r="M96" s="154"/>
      <c r="N96" s="154"/>
      <c r="O96" s="155"/>
      <c r="P96" s="165"/>
      <c r="Q96" s="157"/>
      <c r="R96" s="176"/>
      <c r="S96" s="245" t="s">
        <v>180</v>
      </c>
      <c r="T96" s="159">
        <v>1</v>
      </c>
      <c r="U96" s="159"/>
      <c r="V96" s="159"/>
      <c r="W96" s="159"/>
      <c r="X96" s="192" t="e">
        <f>+#REF!-'8.1_MP-INAC'!Y98</f>
        <v>#REF!</v>
      </c>
      <c r="Y96" s="192" t="e">
        <f>+X96*T96</f>
        <v>#REF!</v>
      </c>
      <c r="Z96" s="193" t="s">
        <v>295</v>
      </c>
      <c r="AA96" s="177"/>
      <c r="AB96" s="202"/>
      <c r="AC96" s="202"/>
      <c r="AD96" s="202"/>
      <c r="AE96" s="163">
        <f t="shared" si="23"/>
        <v>0</v>
      </c>
      <c r="AF96" s="178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s="179" customFormat="1" ht="16.5" hidden="1" customHeight="1" outlineLevel="1" x14ac:dyDescent="0.3">
      <c r="A97" s="151" t="s">
        <v>411</v>
      </c>
      <c r="B97" s="42" t="s">
        <v>406</v>
      </c>
      <c r="C97" s="180"/>
      <c r="D97" s="180"/>
      <c r="E97" s="42"/>
      <c r="F97" s="153"/>
      <c r="G97" s="175"/>
      <c r="H97" s="175"/>
      <c r="I97" s="175"/>
      <c r="J97" s="175"/>
      <c r="K97" s="153"/>
      <c r="L97" s="176"/>
      <c r="M97" s="154"/>
      <c r="N97" s="154"/>
      <c r="O97" s="155"/>
      <c r="P97" s="165"/>
      <c r="Q97" s="157"/>
      <c r="R97" s="176"/>
      <c r="S97" s="245" t="s">
        <v>180</v>
      </c>
      <c r="T97" s="159">
        <v>1</v>
      </c>
      <c r="U97" s="159"/>
      <c r="V97" s="159"/>
      <c r="W97" s="159"/>
      <c r="X97" s="192" t="e">
        <f>+#REF!</f>
        <v>#REF!</v>
      </c>
      <c r="Y97" s="194" t="e">
        <f t="shared" ref="Y97" si="32">+T97*X97</f>
        <v>#REF!</v>
      </c>
      <c r="Z97" s="193" t="s">
        <v>295</v>
      </c>
      <c r="AA97" s="177"/>
      <c r="AB97" s="163"/>
      <c r="AC97" s="163"/>
      <c r="AD97" s="163" t="e">
        <f>+Y97</f>
        <v>#REF!</v>
      </c>
      <c r="AE97" s="163" t="e">
        <f t="shared" ref="AE97" si="33">SUM(AB97:AD97)</f>
        <v>#REF!</v>
      </c>
      <c r="AF97" s="178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s="5" customFormat="1" ht="16.5" hidden="1" customHeight="1" outlineLevel="1" x14ac:dyDescent="0.35">
      <c r="A98" s="151" t="s">
        <v>412</v>
      </c>
      <c r="B98" s="51" t="s">
        <v>407</v>
      </c>
      <c r="C98" s="180"/>
      <c r="D98" s="180"/>
      <c r="E98" s="180"/>
      <c r="F98" s="181"/>
      <c r="G98" s="181"/>
      <c r="H98" s="181"/>
      <c r="I98" s="181"/>
      <c r="J98" s="181"/>
      <c r="K98" s="153"/>
      <c r="L98" s="143"/>
      <c r="M98" s="169"/>
      <c r="N98" s="169"/>
      <c r="O98" s="169"/>
      <c r="P98" s="182"/>
      <c r="Q98" s="169"/>
      <c r="R98" s="143"/>
      <c r="S98" s="189" t="s">
        <v>210</v>
      </c>
      <c r="T98" s="190">
        <v>1</v>
      </c>
      <c r="U98" s="186">
        <v>60</v>
      </c>
      <c r="V98" s="172"/>
      <c r="W98" s="172"/>
      <c r="X98" s="274" t="e">
        <f>+#REF!/3</f>
        <v>#REF!</v>
      </c>
      <c r="Y98" s="192" t="e">
        <f>+X98*U98*T98</f>
        <v>#REF!</v>
      </c>
      <c r="Z98" s="273" t="s">
        <v>408</v>
      </c>
      <c r="AA98" s="149"/>
      <c r="AB98" s="162" t="e">
        <f>+Y98</f>
        <v>#REF!</v>
      </c>
      <c r="AC98" s="162"/>
      <c r="AD98" s="162"/>
      <c r="AE98" s="163" t="e">
        <f t="shared" ref="AE98" si="34">SUM(AB98:AD98)</f>
        <v>#REF!</v>
      </c>
      <c r="AF98" s="150"/>
    </row>
    <row r="99" spans="1:63" s="117" customFormat="1" ht="18" customHeight="1" collapsed="1" x14ac:dyDescent="0.3">
      <c r="A99" s="109">
        <v>4</v>
      </c>
      <c r="B99" s="48" t="s">
        <v>162</v>
      </c>
      <c r="C99" s="48"/>
      <c r="D99" s="48"/>
      <c r="E99" s="48"/>
      <c r="F99" s="111"/>
      <c r="G99" s="111"/>
      <c r="H99" s="111"/>
      <c r="I99" s="111"/>
      <c r="J99" s="111"/>
      <c r="K99" s="111"/>
      <c r="L99" s="102"/>
      <c r="M99" s="111"/>
      <c r="N99" s="112"/>
      <c r="O99" s="112"/>
      <c r="P99" s="111"/>
      <c r="Q99" s="112"/>
      <c r="R99" s="102"/>
      <c r="S99" s="110"/>
      <c r="T99" s="113"/>
      <c r="U99" s="113"/>
      <c r="V99" s="113"/>
      <c r="W99" s="113"/>
      <c r="X99" s="111"/>
      <c r="Y99" s="114">
        <f>+Y100</f>
        <v>5040000</v>
      </c>
      <c r="Z99" s="114"/>
      <c r="AA99" s="115"/>
      <c r="AB99" s="114">
        <f t="shared" ref="AB99:AE99" si="35">+AB100</f>
        <v>5040000</v>
      </c>
      <c r="AC99" s="114">
        <f t="shared" si="35"/>
        <v>0</v>
      </c>
      <c r="AD99" s="114">
        <f t="shared" si="35"/>
        <v>0</v>
      </c>
      <c r="AE99" s="114">
        <f t="shared" si="35"/>
        <v>5040000</v>
      </c>
      <c r="AF99" s="116"/>
    </row>
    <row r="100" spans="1:63" s="89" customFormat="1" ht="18" customHeight="1" collapsed="1" x14ac:dyDescent="0.3">
      <c r="A100" s="118" t="s">
        <v>309</v>
      </c>
      <c r="B100" s="120" t="s">
        <v>310</v>
      </c>
      <c r="C100" s="120"/>
      <c r="D100" s="120"/>
      <c r="E100" s="120"/>
      <c r="F100" s="121"/>
      <c r="G100" s="121"/>
      <c r="H100" s="121"/>
      <c r="I100" s="121"/>
      <c r="J100" s="121"/>
      <c r="K100" s="121"/>
      <c r="L100" s="102"/>
      <c r="M100" s="122"/>
      <c r="N100" s="123"/>
      <c r="O100" s="123"/>
      <c r="P100" s="121"/>
      <c r="Q100" s="123"/>
      <c r="R100" s="102"/>
      <c r="S100" s="119"/>
      <c r="T100" s="124"/>
      <c r="U100" s="124"/>
      <c r="V100" s="124"/>
      <c r="W100" s="124"/>
      <c r="X100" s="121"/>
      <c r="Y100" s="125">
        <f>+Y101+Y106+Y108</f>
        <v>5040000</v>
      </c>
      <c r="Z100" s="125"/>
      <c r="AA100" s="126"/>
      <c r="AB100" s="125">
        <f>+AB101+AB106+AB108</f>
        <v>5040000</v>
      </c>
      <c r="AC100" s="125">
        <f>+AC101+AC106+AC108</f>
        <v>0</v>
      </c>
      <c r="AD100" s="125">
        <f>+AD101+AD106+AD108</f>
        <v>0</v>
      </c>
      <c r="AE100" s="125">
        <f>+AE101+AE106+AE108</f>
        <v>5040000</v>
      </c>
      <c r="AF100" s="108"/>
    </row>
    <row r="101" spans="1:63" s="138" customFormat="1" ht="17.25" customHeight="1" collapsed="1" x14ac:dyDescent="0.35">
      <c r="A101" s="127" t="s">
        <v>311</v>
      </c>
      <c r="B101" s="227" t="s">
        <v>162</v>
      </c>
      <c r="C101" s="128"/>
      <c r="D101" s="128"/>
      <c r="E101" s="128"/>
      <c r="F101" s="129"/>
      <c r="G101" s="129"/>
      <c r="H101" s="129"/>
      <c r="I101" s="129"/>
      <c r="J101" s="129"/>
      <c r="K101" s="129"/>
      <c r="L101" s="130"/>
      <c r="M101" s="131"/>
      <c r="N101" s="132"/>
      <c r="O101" s="132"/>
      <c r="P101" s="128"/>
      <c r="Q101" s="132"/>
      <c r="R101" s="130"/>
      <c r="S101" s="128"/>
      <c r="T101" s="133"/>
      <c r="U101" s="133"/>
      <c r="V101" s="133"/>
      <c r="W101" s="133"/>
      <c r="X101" s="134"/>
      <c r="Y101" s="134">
        <f>SUM(Y102:Y105)</f>
        <v>5040000</v>
      </c>
      <c r="Z101" s="135"/>
      <c r="AA101" s="136"/>
      <c r="AB101" s="134">
        <f>SUM(AB102:AB105)</f>
        <v>5040000</v>
      </c>
      <c r="AC101" s="134">
        <f>SUM(AC102:AC105)</f>
        <v>0</v>
      </c>
      <c r="AD101" s="134">
        <f>SUM(AD102:AD105)</f>
        <v>0</v>
      </c>
      <c r="AE101" s="134">
        <f>SUM(AE102:AE105)</f>
        <v>5040000</v>
      </c>
      <c r="AF101" s="137"/>
    </row>
    <row r="102" spans="1:63" ht="16.5" hidden="1" customHeight="1" outlineLevel="1" x14ac:dyDescent="0.3">
      <c r="A102" s="151" t="s">
        <v>312</v>
      </c>
      <c r="B102" s="41" t="s">
        <v>313</v>
      </c>
      <c r="C102" s="41"/>
      <c r="D102" s="41"/>
      <c r="E102" s="41"/>
      <c r="F102" s="167"/>
      <c r="G102" s="167"/>
      <c r="H102" s="167"/>
      <c r="I102" s="167"/>
      <c r="J102" s="167"/>
      <c r="K102" s="203"/>
      <c r="L102" s="178"/>
      <c r="M102" s="168"/>
      <c r="N102" s="168"/>
      <c r="O102" s="169"/>
      <c r="P102" s="170"/>
      <c r="Q102" s="171"/>
      <c r="R102" s="177"/>
      <c r="S102" s="189" t="s">
        <v>210</v>
      </c>
      <c r="T102" s="172">
        <v>1</v>
      </c>
      <c r="U102" s="172">
        <v>60</v>
      </c>
      <c r="V102" s="172"/>
      <c r="W102" s="172"/>
      <c r="X102" s="192">
        <v>4000</v>
      </c>
      <c r="Y102" s="192">
        <f>+T102*U102*X102</f>
        <v>240000</v>
      </c>
      <c r="Z102" s="193" t="s">
        <v>211</v>
      </c>
      <c r="AA102" s="177"/>
      <c r="AB102" s="162">
        <f>+Y102</f>
        <v>240000</v>
      </c>
      <c r="AC102" s="162"/>
      <c r="AD102" s="162"/>
      <c r="AE102" s="162">
        <f>SUM(AB102:AD102)</f>
        <v>240000</v>
      </c>
      <c r="AF102" s="178"/>
    </row>
    <row r="103" spans="1:63" ht="16.5" hidden="1" customHeight="1" outlineLevel="1" x14ac:dyDescent="0.3">
      <c r="A103" s="151" t="s">
        <v>314</v>
      </c>
      <c r="B103" s="41" t="s">
        <v>315</v>
      </c>
      <c r="C103" s="41"/>
      <c r="D103" s="41"/>
      <c r="E103" s="41"/>
      <c r="F103" s="167"/>
      <c r="G103" s="167"/>
      <c r="H103" s="167"/>
      <c r="I103" s="167"/>
      <c r="J103" s="167"/>
      <c r="K103" s="203"/>
      <c r="L103" s="178"/>
      <c r="M103" s="168"/>
      <c r="N103" s="168"/>
      <c r="O103" s="169"/>
      <c r="P103" s="170"/>
      <c r="Q103" s="171"/>
      <c r="R103" s="177"/>
      <c r="S103" s="189" t="s">
        <v>210</v>
      </c>
      <c r="T103" s="172">
        <v>1</v>
      </c>
      <c r="U103" s="172">
        <v>60</v>
      </c>
      <c r="V103" s="172"/>
      <c r="W103" s="172"/>
      <c r="X103" s="192">
        <v>2500</v>
      </c>
      <c r="Y103" s="192">
        <f t="shared" ref="Y103:Y104" si="36">+T103*U103*X103</f>
        <v>150000</v>
      </c>
      <c r="Z103" s="193" t="s">
        <v>211</v>
      </c>
      <c r="AA103" s="177"/>
      <c r="AB103" s="162">
        <f t="shared" ref="AB103:AB104" si="37">+Y103</f>
        <v>150000</v>
      </c>
      <c r="AC103" s="162"/>
      <c r="AD103" s="162"/>
      <c r="AE103" s="162">
        <f t="shared" ref="AE103:AE104" si="38">SUM(AB103:AD103)</f>
        <v>150000</v>
      </c>
      <c r="AF103" s="178"/>
    </row>
    <row r="104" spans="1:63" ht="16.5" hidden="1" customHeight="1" outlineLevel="1" x14ac:dyDescent="0.3">
      <c r="A104" s="151" t="s">
        <v>316</v>
      </c>
      <c r="B104" s="41" t="s">
        <v>317</v>
      </c>
      <c r="C104" s="41"/>
      <c r="D104" s="41"/>
      <c r="E104" s="41"/>
      <c r="F104" s="167"/>
      <c r="G104" s="167"/>
      <c r="H104" s="167"/>
      <c r="I104" s="167"/>
      <c r="J104" s="167"/>
      <c r="K104" s="203"/>
      <c r="L104" s="178"/>
      <c r="M104" s="168"/>
      <c r="N104" s="168"/>
      <c r="O104" s="169"/>
      <c r="P104" s="170"/>
      <c r="Q104" s="171"/>
      <c r="R104" s="177"/>
      <c r="S104" s="189" t="s">
        <v>210</v>
      </c>
      <c r="T104" s="172">
        <v>1</v>
      </c>
      <c r="U104" s="172">
        <v>60</v>
      </c>
      <c r="V104" s="172"/>
      <c r="W104" s="172"/>
      <c r="X104" s="192">
        <v>2500</v>
      </c>
      <c r="Y104" s="192">
        <f t="shared" si="36"/>
        <v>150000</v>
      </c>
      <c r="Z104" s="193" t="s">
        <v>211</v>
      </c>
      <c r="AA104" s="177"/>
      <c r="AB104" s="162">
        <f t="shared" si="37"/>
        <v>150000</v>
      </c>
      <c r="AC104" s="162"/>
      <c r="AD104" s="162"/>
      <c r="AE104" s="162">
        <f t="shared" si="38"/>
        <v>150000</v>
      </c>
      <c r="AF104" s="178"/>
    </row>
    <row r="105" spans="1:63" ht="16.5" hidden="1" customHeight="1" outlineLevel="1" x14ac:dyDescent="0.3">
      <c r="A105" s="151" t="s">
        <v>318</v>
      </c>
      <c r="B105" s="41" t="s">
        <v>319</v>
      </c>
      <c r="C105" s="41"/>
      <c r="D105" s="41"/>
      <c r="E105" s="41"/>
      <c r="F105" s="167"/>
      <c r="G105" s="167"/>
      <c r="H105" s="167"/>
      <c r="I105" s="167"/>
      <c r="J105" s="167"/>
      <c r="K105" s="203"/>
      <c r="L105" s="178"/>
      <c r="M105" s="168"/>
      <c r="N105" s="168"/>
      <c r="O105" s="169"/>
      <c r="P105" s="170"/>
      <c r="Q105" s="171"/>
      <c r="R105" s="177"/>
      <c r="S105" s="189" t="s">
        <v>180</v>
      </c>
      <c r="T105" s="172">
        <v>1</v>
      </c>
      <c r="U105" s="172"/>
      <c r="V105" s="172"/>
      <c r="W105" s="172"/>
      <c r="X105" s="247">
        <v>4500000</v>
      </c>
      <c r="Y105" s="192">
        <f>+T105*X105</f>
        <v>4500000</v>
      </c>
      <c r="Z105" s="193" t="s">
        <v>211</v>
      </c>
      <c r="AA105" s="177"/>
      <c r="AB105" s="162">
        <f>+Y105</f>
        <v>4500000</v>
      </c>
      <c r="AC105" s="162"/>
      <c r="AD105" s="162"/>
      <c r="AE105" s="162">
        <f>SUM(AB105:AD105)</f>
        <v>4500000</v>
      </c>
      <c r="AF105" s="178"/>
    </row>
    <row r="106" spans="1:63" s="138" customFormat="1" ht="17.25" customHeight="1" collapsed="1" x14ac:dyDescent="0.35">
      <c r="A106" s="127" t="s">
        <v>320</v>
      </c>
      <c r="B106" s="227" t="s">
        <v>163</v>
      </c>
      <c r="C106" s="128"/>
      <c r="D106" s="128"/>
      <c r="E106" s="128"/>
      <c r="F106" s="129"/>
      <c r="G106" s="129"/>
      <c r="H106" s="129"/>
      <c r="I106" s="129"/>
      <c r="J106" s="129"/>
      <c r="K106" s="129"/>
      <c r="L106" s="130"/>
      <c r="M106" s="131"/>
      <c r="N106" s="132"/>
      <c r="O106" s="132"/>
      <c r="P106" s="128"/>
      <c r="Q106" s="132"/>
      <c r="R106" s="130"/>
      <c r="S106" s="128"/>
      <c r="T106" s="133"/>
      <c r="U106" s="133"/>
      <c r="V106" s="133"/>
      <c r="W106" s="133"/>
      <c r="X106" s="134"/>
      <c r="Y106" s="134">
        <f>+Y107</f>
        <v>0</v>
      </c>
      <c r="Z106" s="135"/>
      <c r="AA106" s="136"/>
      <c r="AB106" s="134">
        <f t="shared" ref="AB106:AE106" si="39">+AB107</f>
        <v>0</v>
      </c>
      <c r="AC106" s="134">
        <f t="shared" si="39"/>
        <v>0</v>
      </c>
      <c r="AD106" s="134">
        <f t="shared" si="39"/>
        <v>0</v>
      </c>
      <c r="AE106" s="134">
        <f t="shared" si="39"/>
        <v>0</v>
      </c>
      <c r="AF106" s="137"/>
    </row>
    <row r="107" spans="1:63" s="213" customFormat="1" ht="16.5" hidden="1" customHeight="1" outlineLevel="1" x14ac:dyDescent="0.35">
      <c r="A107" s="204" t="s">
        <v>321</v>
      </c>
      <c r="B107" s="43" t="s">
        <v>116</v>
      </c>
      <c r="C107" s="42"/>
      <c r="D107" s="42"/>
      <c r="E107" s="43"/>
      <c r="F107" s="205"/>
      <c r="G107" s="175"/>
      <c r="H107" s="175"/>
      <c r="I107" s="175"/>
      <c r="J107" s="175"/>
      <c r="K107" s="205"/>
      <c r="L107" s="206"/>
      <c r="M107" s="207"/>
      <c r="N107" s="207"/>
      <c r="O107" s="169"/>
      <c r="P107" s="208"/>
      <c r="Q107" s="209"/>
      <c r="R107" s="210"/>
      <c r="S107" s="189" t="s">
        <v>322</v>
      </c>
      <c r="T107" s="172">
        <v>5</v>
      </c>
      <c r="U107" s="172"/>
      <c r="V107" s="172"/>
      <c r="W107" s="172"/>
      <c r="X107" s="247"/>
      <c r="Y107" s="211">
        <f>+T107*X107</f>
        <v>0</v>
      </c>
      <c r="Z107" s="212"/>
      <c r="AA107" s="210"/>
      <c r="AB107" s="212">
        <f>+Y107</f>
        <v>0</v>
      </c>
      <c r="AC107" s="212"/>
      <c r="AD107" s="212"/>
      <c r="AE107" s="162">
        <f>SUM(AB107:AD107)</f>
        <v>0</v>
      </c>
      <c r="AF107" s="206"/>
    </row>
    <row r="108" spans="1:63" s="138" customFormat="1" ht="17.25" customHeight="1" collapsed="1" x14ac:dyDescent="0.35">
      <c r="A108" s="127" t="s">
        <v>323</v>
      </c>
      <c r="B108" s="227" t="s">
        <v>164</v>
      </c>
      <c r="C108" s="128"/>
      <c r="D108" s="128"/>
      <c r="E108" s="128"/>
      <c r="F108" s="129"/>
      <c r="G108" s="129"/>
      <c r="H108" s="129"/>
      <c r="I108" s="129"/>
      <c r="J108" s="129"/>
      <c r="K108" s="129"/>
      <c r="L108" s="130"/>
      <c r="M108" s="131"/>
      <c r="N108" s="132"/>
      <c r="O108" s="132"/>
      <c r="P108" s="128"/>
      <c r="Q108" s="132"/>
      <c r="R108" s="130"/>
      <c r="S108" s="128"/>
      <c r="T108" s="133"/>
      <c r="U108" s="133"/>
      <c r="V108" s="133"/>
      <c r="W108" s="133"/>
      <c r="X108" s="134"/>
      <c r="Y108" s="134">
        <f>SUM(Y109:Y110)</f>
        <v>0</v>
      </c>
      <c r="Z108" s="135"/>
      <c r="AA108" s="136"/>
      <c r="AB108" s="134">
        <f t="shared" ref="AB108:AE108" si="40">SUM(AB109:AB110)</f>
        <v>0</v>
      </c>
      <c r="AC108" s="134">
        <f t="shared" si="40"/>
        <v>0</v>
      </c>
      <c r="AD108" s="134">
        <f t="shared" si="40"/>
        <v>0</v>
      </c>
      <c r="AE108" s="134">
        <f t="shared" si="40"/>
        <v>0</v>
      </c>
      <c r="AF108" s="137"/>
    </row>
    <row r="109" spans="1:63" s="213" customFormat="1" ht="16.5" hidden="1" customHeight="1" outlineLevel="1" x14ac:dyDescent="0.35">
      <c r="A109" s="151" t="s">
        <v>324</v>
      </c>
      <c r="B109" s="44" t="s">
        <v>165</v>
      </c>
      <c r="C109" s="42"/>
      <c r="D109" s="42"/>
      <c r="E109" s="44"/>
      <c r="F109" s="214"/>
      <c r="G109" s="175"/>
      <c r="H109" s="175"/>
      <c r="I109" s="175"/>
      <c r="J109" s="175"/>
      <c r="K109" s="175"/>
      <c r="L109" s="178"/>
      <c r="M109" s="169"/>
      <c r="N109" s="169"/>
      <c r="O109" s="209"/>
      <c r="P109" s="208"/>
      <c r="Q109" s="209"/>
      <c r="R109" s="177"/>
      <c r="S109" s="189" t="s">
        <v>325</v>
      </c>
      <c r="T109" s="172">
        <v>1</v>
      </c>
      <c r="U109" s="172"/>
      <c r="V109" s="172"/>
      <c r="W109" s="172"/>
      <c r="X109" s="247"/>
      <c r="Y109" s="247">
        <f t="shared" ref="Y109:Y110" si="41">+T109*X109</f>
        <v>0</v>
      </c>
      <c r="Z109" s="212"/>
      <c r="AA109" s="177"/>
      <c r="AB109" s="212">
        <f>+Y109</f>
        <v>0</v>
      </c>
      <c r="AC109" s="212"/>
      <c r="AD109" s="212"/>
      <c r="AE109" s="162">
        <f t="shared" ref="AE109:AE110" si="42">SUM(AB109:AD109)</f>
        <v>0</v>
      </c>
      <c r="AF109" s="178"/>
    </row>
    <row r="110" spans="1:63" s="213" customFormat="1" ht="16.5" hidden="1" customHeight="1" outlineLevel="1" x14ac:dyDescent="0.35">
      <c r="A110" s="151" t="s">
        <v>326</v>
      </c>
      <c r="B110" s="44" t="s">
        <v>166</v>
      </c>
      <c r="C110" s="42"/>
      <c r="D110" s="42"/>
      <c r="E110" s="44"/>
      <c r="F110" s="214"/>
      <c r="G110" s="175"/>
      <c r="H110" s="175"/>
      <c r="I110" s="175"/>
      <c r="J110" s="175"/>
      <c r="K110" s="175"/>
      <c r="L110" s="178"/>
      <c r="M110" s="169"/>
      <c r="N110" s="169"/>
      <c r="O110" s="209"/>
      <c r="P110" s="208"/>
      <c r="Q110" s="209"/>
      <c r="R110" s="177"/>
      <c r="S110" s="189" t="s">
        <v>325</v>
      </c>
      <c r="T110" s="172">
        <v>1</v>
      </c>
      <c r="U110" s="172"/>
      <c r="V110" s="172"/>
      <c r="W110" s="172"/>
      <c r="X110" s="247"/>
      <c r="Y110" s="247">
        <f t="shared" si="41"/>
        <v>0</v>
      </c>
      <c r="Z110" s="212"/>
      <c r="AA110" s="177"/>
      <c r="AB110" s="212">
        <f>+Y110</f>
        <v>0</v>
      </c>
      <c r="AC110" s="212"/>
      <c r="AD110" s="212"/>
      <c r="AE110" s="162">
        <f t="shared" si="42"/>
        <v>0</v>
      </c>
      <c r="AF110" s="178"/>
    </row>
    <row r="111" spans="1:63" s="89" customFormat="1" ht="18" customHeight="1" collapsed="1" x14ac:dyDescent="0.3">
      <c r="A111" s="215"/>
      <c r="B111" s="217" t="s">
        <v>36</v>
      </c>
      <c r="C111" s="217"/>
      <c r="D111" s="217"/>
      <c r="E111" s="120"/>
      <c r="F111" s="121"/>
      <c r="G111" s="121"/>
      <c r="H111" s="121"/>
      <c r="I111" s="121"/>
      <c r="J111" s="121"/>
      <c r="K111" s="121"/>
      <c r="L111" s="102"/>
      <c r="M111" s="218"/>
      <c r="N111" s="219"/>
      <c r="O111" s="219"/>
      <c r="P111" s="220"/>
      <c r="Q111" s="219"/>
      <c r="R111" s="102"/>
      <c r="S111" s="216"/>
      <c r="T111" s="221"/>
      <c r="U111" s="221"/>
      <c r="V111" s="221"/>
      <c r="W111" s="221"/>
      <c r="X111" s="220"/>
      <c r="Y111" s="222"/>
      <c r="Z111" s="222"/>
      <c r="AA111" s="126"/>
      <c r="AB111" s="222"/>
      <c r="AC111" s="222"/>
      <c r="AD111" s="222"/>
      <c r="AE111" s="222"/>
      <c r="AF111" s="108"/>
    </row>
    <row r="112" spans="1:63" s="213" customFormat="1" ht="16.5" hidden="1" customHeight="1" outlineLevel="1" x14ac:dyDescent="0.35">
      <c r="A112" s="151" t="s">
        <v>327</v>
      </c>
      <c r="B112" s="44"/>
      <c r="C112" s="42"/>
      <c r="D112" s="42"/>
      <c r="E112" s="44"/>
      <c r="F112" s="214"/>
      <c r="G112" s="175"/>
      <c r="H112" s="175"/>
      <c r="I112" s="175"/>
      <c r="J112" s="175"/>
      <c r="K112" s="175"/>
      <c r="L112" s="178"/>
      <c r="M112" s="169"/>
      <c r="N112" s="169"/>
      <c r="O112" s="209"/>
      <c r="P112" s="208"/>
      <c r="Q112" s="209"/>
      <c r="R112" s="177"/>
      <c r="S112" s="189"/>
      <c r="T112" s="172"/>
      <c r="U112" s="172"/>
      <c r="V112" s="172"/>
      <c r="W112" s="172"/>
      <c r="X112" s="192"/>
      <c r="Y112" s="212"/>
      <c r="Z112" s="212"/>
      <c r="AA112" s="177"/>
      <c r="AB112" s="212"/>
      <c r="AC112" s="212"/>
      <c r="AD112" s="212"/>
      <c r="AE112" s="162"/>
      <c r="AF112" s="178"/>
    </row>
    <row r="113" spans="1:63" s="213" customFormat="1" ht="16.5" hidden="1" customHeight="1" outlineLevel="1" x14ac:dyDescent="0.35">
      <c r="A113" s="151" t="s">
        <v>328</v>
      </c>
      <c r="B113" s="44"/>
      <c r="C113" s="42"/>
      <c r="D113" s="42"/>
      <c r="E113" s="44"/>
      <c r="F113" s="214"/>
      <c r="G113" s="175"/>
      <c r="H113" s="175"/>
      <c r="I113" s="175"/>
      <c r="J113" s="175"/>
      <c r="K113" s="175"/>
      <c r="L113" s="178"/>
      <c r="M113" s="169"/>
      <c r="N113" s="169"/>
      <c r="O113" s="209"/>
      <c r="P113" s="208"/>
      <c r="Q113" s="209"/>
      <c r="R113" s="177"/>
      <c r="S113" s="189"/>
      <c r="T113" s="172"/>
      <c r="U113" s="172"/>
      <c r="V113" s="172"/>
      <c r="W113" s="172"/>
      <c r="X113" s="192"/>
      <c r="Y113" s="212"/>
      <c r="Z113" s="212"/>
      <c r="AA113" s="177"/>
      <c r="AB113" s="212"/>
      <c r="AC113" s="212"/>
      <c r="AD113" s="212"/>
      <c r="AE113" s="162"/>
      <c r="AF113" s="178"/>
    </row>
    <row r="114" spans="1:63" s="213" customFormat="1" ht="16.5" hidden="1" customHeight="1" outlineLevel="1" x14ac:dyDescent="0.35">
      <c r="A114" s="151" t="s">
        <v>329</v>
      </c>
      <c r="B114" s="44"/>
      <c r="C114" s="42"/>
      <c r="D114" s="42"/>
      <c r="E114" s="44"/>
      <c r="F114" s="214"/>
      <c r="G114" s="175"/>
      <c r="H114" s="175"/>
      <c r="I114" s="175"/>
      <c r="J114" s="175"/>
      <c r="K114" s="175"/>
      <c r="L114" s="178"/>
      <c r="M114" s="169"/>
      <c r="N114" s="169"/>
      <c r="O114" s="209"/>
      <c r="P114" s="208"/>
      <c r="Q114" s="209"/>
      <c r="R114" s="177"/>
      <c r="S114" s="189"/>
      <c r="T114" s="172"/>
      <c r="U114" s="172"/>
      <c r="V114" s="172"/>
      <c r="W114" s="172"/>
      <c r="X114" s="192"/>
      <c r="Y114" s="212"/>
      <c r="Z114" s="212"/>
      <c r="AA114" s="177"/>
      <c r="AB114" s="212"/>
      <c r="AC114" s="212"/>
      <c r="AD114" s="212"/>
      <c r="AE114" s="162"/>
      <c r="AF114" s="178"/>
    </row>
    <row r="115" spans="1:63" s="213" customFormat="1" ht="16.5" hidden="1" customHeight="1" outlineLevel="1" x14ac:dyDescent="0.35">
      <c r="A115" s="151" t="s">
        <v>330</v>
      </c>
      <c r="B115" s="44"/>
      <c r="C115" s="42"/>
      <c r="D115" s="42"/>
      <c r="E115" s="44"/>
      <c r="F115" s="214"/>
      <c r="G115" s="175"/>
      <c r="H115" s="175"/>
      <c r="I115" s="175"/>
      <c r="J115" s="175"/>
      <c r="K115" s="175"/>
      <c r="L115" s="178"/>
      <c r="M115" s="169"/>
      <c r="N115" s="169"/>
      <c r="O115" s="209"/>
      <c r="P115" s="208"/>
      <c r="Q115" s="209"/>
      <c r="R115" s="177"/>
      <c r="S115" s="189"/>
      <c r="T115" s="172"/>
      <c r="U115" s="172"/>
      <c r="V115" s="172"/>
      <c r="W115" s="172"/>
      <c r="X115" s="192"/>
      <c r="Y115" s="212"/>
      <c r="Z115" s="212"/>
      <c r="AA115" s="177"/>
      <c r="AB115" s="212"/>
      <c r="AC115" s="212"/>
      <c r="AD115" s="212"/>
      <c r="AE115" s="162"/>
      <c r="AF115" s="178"/>
    </row>
    <row r="116" spans="1:63" s="213" customFormat="1" ht="16.5" hidden="1" customHeight="1" outlineLevel="1" x14ac:dyDescent="0.35">
      <c r="A116" s="151" t="s">
        <v>331</v>
      </c>
      <c r="B116" s="44"/>
      <c r="C116" s="42"/>
      <c r="D116" s="42"/>
      <c r="E116" s="44"/>
      <c r="F116" s="214"/>
      <c r="G116" s="175"/>
      <c r="H116" s="175"/>
      <c r="I116" s="175"/>
      <c r="J116" s="175"/>
      <c r="K116" s="175"/>
      <c r="L116" s="178"/>
      <c r="M116" s="169"/>
      <c r="N116" s="169"/>
      <c r="O116" s="209"/>
      <c r="P116" s="208"/>
      <c r="Q116" s="209"/>
      <c r="R116" s="177"/>
      <c r="S116" s="189"/>
      <c r="T116" s="172"/>
      <c r="U116" s="172"/>
      <c r="V116" s="172"/>
      <c r="W116" s="172"/>
      <c r="X116" s="192"/>
      <c r="Y116" s="212"/>
      <c r="Z116" s="212"/>
      <c r="AA116" s="177"/>
      <c r="AB116" s="212"/>
      <c r="AC116" s="212"/>
      <c r="AD116" s="212"/>
      <c r="AE116" s="162"/>
      <c r="AF116" s="178"/>
    </row>
    <row r="117" spans="1:63" s="117" customFormat="1" ht="18" customHeight="1" collapsed="1" x14ac:dyDescent="0.3">
      <c r="A117" s="109" t="s">
        <v>332</v>
      </c>
      <c r="B117" s="48" t="s">
        <v>333</v>
      </c>
      <c r="C117" s="48"/>
      <c r="D117" s="48"/>
      <c r="E117" s="48"/>
      <c r="F117" s="111"/>
      <c r="G117" s="111"/>
      <c r="H117" s="111"/>
      <c r="I117" s="111"/>
      <c r="J117" s="111"/>
      <c r="K117" s="111"/>
      <c r="L117" s="102"/>
      <c r="M117" s="111"/>
      <c r="N117" s="112"/>
      <c r="O117" s="112"/>
      <c r="P117" s="111"/>
      <c r="Q117" s="112"/>
      <c r="R117" s="102"/>
      <c r="S117" s="110"/>
      <c r="T117" s="113"/>
      <c r="U117" s="113"/>
      <c r="V117" s="113"/>
      <c r="W117" s="113"/>
      <c r="X117" s="111"/>
      <c r="Y117" s="114"/>
      <c r="Z117" s="114"/>
      <c r="AA117" s="115"/>
      <c r="AB117" s="114"/>
      <c r="AC117" s="114"/>
      <c r="AD117" s="114"/>
      <c r="AE117" s="114">
        <f>SUM(AB117:AD117)</f>
        <v>0</v>
      </c>
      <c r="AF117" s="116"/>
    </row>
    <row r="119" spans="1:63" ht="13.5" customHeight="1" x14ac:dyDescent="0.3">
      <c r="A119" s="223" t="s">
        <v>334</v>
      </c>
    </row>
    <row r="120" spans="1:63" ht="13.5" customHeight="1" x14ac:dyDescent="0.3">
      <c r="A120" s="99"/>
      <c r="B120" s="228" t="s">
        <v>335</v>
      </c>
    </row>
    <row r="121" spans="1:63" ht="13.5" customHeight="1" x14ac:dyDescent="0.3">
      <c r="A121" s="109"/>
      <c r="B121" s="228" t="s">
        <v>148</v>
      </c>
    </row>
    <row r="122" spans="1:63" ht="13.5" customHeight="1" x14ac:dyDescent="0.3">
      <c r="A122" s="118"/>
      <c r="B122" s="228" t="s">
        <v>336</v>
      </c>
    </row>
    <row r="123" spans="1:63" ht="13.5" customHeight="1" x14ac:dyDescent="0.3">
      <c r="A123" s="127"/>
      <c r="B123" s="228" t="s">
        <v>118</v>
      </c>
    </row>
    <row r="124" spans="1:63" s="82" customFormat="1" ht="13.5" customHeight="1" x14ac:dyDescent="0.3">
      <c r="A124" s="139"/>
      <c r="B124" s="228" t="s">
        <v>337</v>
      </c>
      <c r="F124" s="83"/>
      <c r="G124" s="83"/>
      <c r="H124" s="83"/>
      <c r="I124" s="83"/>
      <c r="J124" s="83"/>
      <c r="K124" s="83"/>
      <c r="L124" s="83"/>
      <c r="M124" s="85"/>
      <c r="N124" s="85"/>
      <c r="O124" s="86"/>
      <c r="P124" s="87"/>
      <c r="Q124" s="85"/>
      <c r="R124" s="83"/>
      <c r="S124" s="252"/>
      <c r="T124" s="88"/>
      <c r="U124" s="88"/>
      <c r="V124" s="88"/>
      <c r="W124" s="88"/>
      <c r="X124" s="1"/>
      <c r="Y124" s="224"/>
      <c r="Z124" s="224"/>
      <c r="AA124" s="83"/>
      <c r="AB124" s="1"/>
      <c r="AC124" s="1"/>
      <c r="AD124" s="1"/>
      <c r="AE124" s="1"/>
      <c r="AF124" s="83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s="82" customFormat="1" ht="13.5" customHeight="1" x14ac:dyDescent="0.3">
      <c r="A125" s="215"/>
      <c r="B125" s="228" t="s">
        <v>36</v>
      </c>
      <c r="F125" s="83"/>
      <c r="G125" s="83"/>
      <c r="H125" s="83"/>
      <c r="I125" s="83"/>
      <c r="J125" s="83"/>
      <c r="K125" s="83"/>
      <c r="L125" s="83"/>
      <c r="M125" s="85"/>
      <c r="N125" s="85"/>
      <c r="O125" s="86"/>
      <c r="P125" s="87"/>
      <c r="Q125" s="85"/>
      <c r="R125" s="83"/>
      <c r="S125" s="252"/>
      <c r="T125" s="88"/>
      <c r="U125" s="88"/>
      <c r="V125" s="88"/>
      <c r="W125" s="88"/>
      <c r="X125" s="1"/>
      <c r="Y125" s="224"/>
      <c r="Z125" s="224"/>
      <c r="AA125" s="83"/>
      <c r="AB125" s="1"/>
      <c r="AC125" s="1"/>
      <c r="AD125" s="1"/>
      <c r="AE125" s="1"/>
      <c r="AF125" s="83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s="82" customFormat="1" ht="13.5" customHeight="1" x14ac:dyDescent="0.3">
      <c r="A126" s="160"/>
      <c r="B126" s="228" t="s">
        <v>338</v>
      </c>
      <c r="F126" s="83"/>
      <c r="G126" s="83"/>
      <c r="H126" s="83"/>
      <c r="I126" s="83"/>
      <c r="J126" s="83"/>
      <c r="K126" s="83"/>
      <c r="L126" s="83"/>
      <c r="M126" s="85"/>
      <c r="N126" s="85"/>
      <c r="O126" s="86"/>
      <c r="P126" s="87"/>
      <c r="Q126" s="85"/>
      <c r="R126" s="83"/>
      <c r="S126" s="252"/>
      <c r="T126" s="88"/>
      <c r="U126" s="88"/>
      <c r="V126" s="88"/>
      <c r="W126" s="88"/>
      <c r="X126" s="1"/>
      <c r="Y126" s="224"/>
      <c r="Z126" s="224"/>
      <c r="AA126" s="83"/>
      <c r="AB126" s="1"/>
      <c r="AC126" s="1"/>
      <c r="AD126" s="1"/>
      <c r="AE126" s="1"/>
      <c r="AF126" s="83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</sheetData>
  <mergeCells count="33">
    <mergeCell ref="Z3:Z4"/>
    <mergeCell ref="AB3:AB4"/>
    <mergeCell ref="AC3:AC4"/>
    <mergeCell ref="AD3:AD4"/>
    <mergeCell ref="AE3:AE4"/>
    <mergeCell ref="Y3:Y4"/>
    <mergeCell ref="M3:M4"/>
    <mergeCell ref="N3:N4"/>
    <mergeCell ref="O3:O4"/>
    <mergeCell ref="P3:P4"/>
    <mergeCell ref="Q3:Q4"/>
    <mergeCell ref="S3:S4"/>
    <mergeCell ref="T3:T4"/>
    <mergeCell ref="U3:U4"/>
    <mergeCell ref="V3:V4"/>
    <mergeCell ref="W3:W4"/>
    <mergeCell ref="X3:X4"/>
    <mergeCell ref="AB2:AE2"/>
    <mergeCell ref="A3:A4"/>
    <mergeCell ref="B3:B4"/>
    <mergeCell ref="C3:C4"/>
    <mergeCell ref="D3:D4"/>
    <mergeCell ref="E3:E4"/>
    <mergeCell ref="K3:K4"/>
    <mergeCell ref="A2:C2"/>
    <mergeCell ref="F2:K2"/>
    <mergeCell ref="M2:Q2"/>
    <mergeCell ref="S2:Z2"/>
    <mergeCell ref="F3:F4"/>
    <mergeCell ref="G3:G4"/>
    <mergeCell ref="H3:H4"/>
    <mergeCell ref="I3:I4"/>
    <mergeCell ref="J3:J4"/>
  </mergeCells>
  <pageMargins left="0.7" right="0.7" top="0.75" bottom="0.75" header="0.3" footer="0.3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99d452-02bf-451b-9b8b-30d01b063656">
      <Terms xmlns="http://schemas.microsoft.com/office/infopath/2007/PartnerControls"/>
    </lcf76f155ced4ddcb4097134ff3c332f>
    <TaxCatchAll xmlns="45e2fdae-c05d-4d3c-9f14-da66d1a137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114E1449DAA4FA2B5C29DB3BC4376" ma:contentTypeVersion="16" ma:contentTypeDescription="Crear nuevo documento." ma:contentTypeScope="" ma:versionID="d290d731fdfc03b23e39e9688cbaa780">
  <xsd:schema xmlns:xsd="http://www.w3.org/2001/XMLSchema" xmlns:xs="http://www.w3.org/2001/XMLSchema" xmlns:p="http://schemas.microsoft.com/office/2006/metadata/properties" xmlns:ns2="5299d452-02bf-451b-9b8b-30d01b063656" xmlns:ns3="45e2fdae-c05d-4d3c-9f14-da66d1a13737" targetNamespace="http://schemas.microsoft.com/office/2006/metadata/properties" ma:root="true" ma:fieldsID="4bfb1bc7672ade41f0ba814462c81f59" ns2:_="" ns3:_="">
    <xsd:import namespace="5299d452-02bf-451b-9b8b-30d01b063656"/>
    <xsd:import namespace="45e2fdae-c05d-4d3c-9f14-da66d1a13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9d452-02bf-451b-9b8b-30d01b063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24fa240-2988-4b46-b7f6-21b0e5387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2fdae-c05d-4d3c-9f14-da66d1a1373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1c3d63-6467-425b-8696-7ea35dc1886e}" ma:internalName="TaxCatchAll" ma:showField="CatchAllData" ma:web="45e2fdae-c05d-4d3c-9f14-da66d1a137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69857-8973-4EDE-91C6-BDC5FFC0D0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E968E-2B6B-4945-BC85-3F257829D78E}">
  <ds:schemaRefs>
    <ds:schemaRef ds:uri="http://schemas.microsoft.com/office/2006/metadata/properties"/>
    <ds:schemaRef ds:uri="http://schemas.microsoft.com/office/infopath/2007/PartnerControls"/>
    <ds:schemaRef ds:uri="5299d452-02bf-451b-9b8b-30d01b063656"/>
    <ds:schemaRef ds:uri="45e2fdae-c05d-4d3c-9f14-da66d1a13737"/>
  </ds:schemaRefs>
</ds:datastoreItem>
</file>

<file path=customXml/itemProps3.xml><?xml version="1.0" encoding="utf-8"?>
<ds:datastoreItem xmlns:ds="http://schemas.openxmlformats.org/officeDocument/2006/customXml" ds:itemID="{CFA367CF-28EF-4101-8EEA-5E82DA8D0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9d452-02bf-451b-9b8b-30d01b063656"/>
    <ds:schemaRef ds:uri="45e2fdae-c05d-4d3c-9f14-da66d1a13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Sigl.</vt:lpstr>
      <vt:lpstr>Crit</vt:lpstr>
      <vt:lpstr>1-Beneficiarios</vt:lpstr>
      <vt:lpstr>2 Objetivo General</vt:lpstr>
      <vt:lpstr>4- Productos y Actividades</vt:lpstr>
      <vt:lpstr>5-PP Total</vt:lpstr>
      <vt:lpstr>6-Ejemplo de MdR</vt:lpstr>
      <vt:lpstr>5.1_CC P-INAC</vt:lpstr>
      <vt:lpstr>8.1_MP-INAC</vt:lpstr>
      <vt:lpstr>9.1_PFM</vt:lpstr>
      <vt:lpstr>9.2_PFA</vt:lpstr>
      <vt:lpstr>CA_1. Umbrales</vt:lpstr>
      <vt:lpstr>CA_2. Tiempos</vt:lpstr>
      <vt:lpstr>Hoja9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Yenny Gonzalez</cp:lastModifiedBy>
  <cp:lastPrinted>2017-04-04T20:10:32Z</cp:lastPrinted>
  <dcterms:created xsi:type="dcterms:W3CDTF">2017-03-10T12:13:55Z</dcterms:created>
  <dcterms:modified xsi:type="dcterms:W3CDTF">2026-08-05T19:57:39Z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0x0101002C4114E1449DAA4FA2B5C29DB3BC4376</vt:lpwstr>
  </property>
</Properties>
</file>